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甘棠街道_360403001">[1]区域信息表!$A$2:$A$24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<sst xmlns="http://schemas.openxmlformats.org/spreadsheetml/2006/main" count="86" uniqueCount="42">
  <si>
    <t>白水湖街道2025年12月份高龄补贴统计明细汇总表（总2169人，总187000元）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</si>
  <si>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</si>
  <si>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</si>
  <si>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</si>
  <si>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</si>
  <si>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</si>
  <si>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</si>
  <si>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</si>
  <si>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</si>
  <si>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</si>
  <si>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</si>
  <si>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</si>
  <si>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</si>
  <si>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</si>
  <si>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</si>
  <si>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</si>
  <si>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三里街社区</t>
  </si>
  <si>
    <t>区直</t>
  </si>
  <si>
    <t>市直</t>
  </si>
  <si>
    <t>长虹北路社区</t>
  </si>
  <si>
    <t>琵琶亭社区</t>
  </si>
  <si>
    <t>余家垅社区</t>
  </si>
  <si>
    <t>九针社区</t>
  </si>
  <si>
    <t>花果园社区</t>
  </si>
  <si>
    <t>庐峰花园社区</t>
  </si>
  <si>
    <t>东门口社区</t>
  </si>
  <si>
    <t xml:space="preserve"> </t>
  </si>
  <si>
    <t>沿江社区</t>
  </si>
  <si>
    <t>牌楼洼社区</t>
  </si>
  <si>
    <t>大桥社区</t>
  </si>
  <si>
    <t>柘电社区</t>
  </si>
  <si>
    <t>锁江楼社区</t>
  </si>
  <si>
    <t xml:space="preserve">区直 </t>
  </si>
  <si>
    <t>万杉山社区</t>
  </si>
  <si>
    <t>白水湖社区</t>
  </si>
  <si>
    <t>老鹳塘社区</t>
  </si>
  <si>
    <t>三里村</t>
  </si>
  <si>
    <t>白水湖村</t>
  </si>
  <si>
    <t>灌婴路社区</t>
  </si>
  <si>
    <t>白水湖街道</t>
  </si>
  <si>
    <t>汇总</t>
  </si>
  <si>
    <t xml:space="preserve"> 制表人：                              审核人：                           分管领导：                      街道审批： 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</si>
</sst>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;[Red]0"/>
  </numFmts>
  <fonts count="29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6"/>
      <color rgb="FFFF000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方正楷体简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5" borderId="1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1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7" fillId="0" borderId="0">
      <alignment vertical="center"/>
    </xf>
    <xf numFmtId="0" fontId="18" fillId="6" borderId="13">
      <alignment vertical="center"/>
    </xf>
    <xf numFmtId="0" fontId="19" fillId="7" borderId="14">
      <alignment vertical="center"/>
    </xf>
    <xf numFmtId="0" fontId="20" fillId="7" borderId="13">
      <alignment vertical="center"/>
    </xf>
    <xf numFmtId="0" fontId="21" fillId="8" borderId="15">
      <alignment vertical="center"/>
    </xf>
    <xf numFmtId="0" fontId="22" fillId="0" borderId="16">
      <alignment vertical="center"/>
    </xf>
    <xf numFmtId="0" fontId="23" fillId="0" borderId="17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27" fillId="35" borderId="0">
      <alignment vertical="center"/>
    </xf>
    <xf numFmtId="0" fontId="6" fillId="0" borderId="0">
      <alignment vertical="center"/>
    </xf>
  </cellStyleXfs>
  <cellXfs count="9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63575"/>
          <a:ext cx="161290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530225"/>
          <a:ext cx="15176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663575"/>
          <a:ext cx="160655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523875"/>
          <a:ext cx="1517650" cy="577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\WeChat Files\huangjin0124\FileStorage\File\2025-06\&#39640;&#40836;&#34917;&#36148;\2025\&#39640;&#40836;&#34917;&#36148;\2025\&#39640;&#40836;&#34917;&#36148;\2025\&#24453;&#22788;&#29702;\&#39640;&#40836;&#20154;&#31038;&#31995;&#32479;&#23548;&#20986;&#361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7"/>
  <sheetViews>
    <sheetView tabSelected="1" workbookViewId="0">
      <selection activeCell="A1" sqref="$A1:$XFD1048576"/>
    </sheetView>
  </sheetViews>
  <sheetFormatPr defaultColWidth="9" defaultRowHeight="14.25"/>
  <cols>
    <col min="1" max="1" width="15.2916666666667" style="3" customWidth="1"/>
    <col min="2" max="2" width="5.75" style="3" customWidth="1"/>
    <col min="3" max="3" width="6.375" style="4" customWidth="1"/>
    <col min="4" max="4" width="9.40833333333333" style="4" customWidth="1"/>
    <col min="5" max="5" width="5.5" style="4" customWidth="1"/>
    <col min="6" max="6" width="8.75" style="4" customWidth="1"/>
    <col min="7" max="7" width="5.625" style="4" customWidth="1"/>
    <col min="8" max="8" width="8.625" style="4" customWidth="1"/>
    <col min="9" max="9" width="6.5" style="4" customWidth="1"/>
    <col min="10" max="10" width="9.28333333333333" style="4" customWidth="1"/>
    <col min="11" max="11" width="5.125" style="4" customWidth="1"/>
    <col min="12" max="12" width="9.16666666666667" style="4" customWidth="1"/>
    <col min="13" max="13" width="6.375" style="4" customWidth="1"/>
    <col min="14" max="14" width="10.1083333333333" style="4" customWidth="1"/>
    <col min="15" max="15" width="6.6" style="4" customWidth="1"/>
    <col min="16" max="16" width="15.2916666666667" style="4" customWidth="1"/>
    <col min="17" max="17" width="10.375" style="4"/>
    <col min="18" max="18" width="14.4083333333333" style="4" customWidth="1"/>
    <col min="19" max="19" width="15.2833333333333" style="3" customWidth="1"/>
    <col min="20" max="253" width="9" style="3"/>
    <col min="254" max="16384" width="9" style="1"/>
  </cols>
  <sheetData>
    <row r="1" s="1" customFormat="1" ht="38" customHeight="1" spans="1:253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</row>
    <row r="2" s="1" customFormat="1" spans="1:253">
      <c r="A2" s="8" t="s">
        <v>1</v>
      </c>
      <c r="B2" s="8"/>
      <c r="C2" s="9" t="s">
        <v>2</v>
      </c>
      <c r="D2" s="6" t="s">
        <v>3</v>
      </c>
      <c r="E2" s="9" t="s">
        <v>4</v>
      </c>
      <c r="F2" s="6" t="s">
        <v>3</v>
      </c>
      <c r="G2" s="9" t="s">
        <v>5</v>
      </c>
      <c r="H2" s="6" t="s">
        <v>3</v>
      </c>
      <c r="I2" s="6" t="s">
        <v>6</v>
      </c>
      <c r="J2" s="6" t="s">
        <v>3</v>
      </c>
      <c r="K2" s="9" t="s">
        <v>7</v>
      </c>
      <c r="L2" s="6" t="s">
        <v>3</v>
      </c>
      <c r="M2" s="9" t="s">
        <v>8</v>
      </c>
      <c r="N2" s="6" t="s">
        <v>9</v>
      </c>
      <c r="O2" s="9" t="s">
        <v>10</v>
      </c>
      <c r="P2" s="10" t="s">
        <v>11</v>
      </c>
      <c r="Q2" s="10" t="s">
        <v>12</v>
      </c>
      <c r="R2" s="11" t="s">
        <v>13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s="1" customFormat="1" ht="13.5" customHeight="1" spans="1:253">
      <c r="A3" s="12" t="s">
        <v>14</v>
      </c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9"/>
      <c r="Q3" s="9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s="1" customFormat="1" ht="21" customHeight="1" spans="1:253">
      <c r="A4" s="12" t="s">
        <v>15</v>
      </c>
      <c r="B4" s="1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9"/>
      <c r="Q4" s="9"/>
      <c r="R4" s="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s="1" customFormat="1" ht="19" customHeight="1" spans="1:253">
      <c r="A5" s="13" t="s">
        <v>16</v>
      </c>
      <c r="B5" s="13" t="s">
        <v>17</v>
      </c>
      <c r="C5" s="14">
        <v>20</v>
      </c>
      <c r="D5" s="14">
        <v>1000</v>
      </c>
      <c r="E5" s="14">
        <v>4</v>
      </c>
      <c r="F5" s="14">
        <v>400</v>
      </c>
      <c r="G5" s="14">
        <v>7</v>
      </c>
      <c r="H5" s="14">
        <v>1400</v>
      </c>
      <c r="I5" s="14"/>
      <c r="J5" s="14"/>
      <c r="K5" s="14">
        <v>1</v>
      </c>
      <c r="L5" s="14">
        <v>50</v>
      </c>
      <c r="M5" s="14"/>
      <c r="N5" s="14"/>
      <c r="O5" s="15">
        <f t="shared" ref="O5:O10" si="0">C5+E5+G5+I5</f>
        <v>31</v>
      </c>
      <c r="P5" s="16">
        <f>O5+O6</f>
        <v>117</v>
      </c>
      <c r="Q5" s="13">
        <f>D5+F5+H5</f>
        <v>2800</v>
      </c>
      <c r="R5" s="17">
        <f>Q5+Q6</f>
        <v>11900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="1" customFormat="1" ht="19" customHeight="1" spans="1:253">
      <c r="A6" s="13"/>
      <c r="B6" s="13" t="s">
        <v>18</v>
      </c>
      <c r="C6" s="14">
        <v>28</v>
      </c>
      <c r="D6" s="14">
        <v>1400</v>
      </c>
      <c r="E6" s="14">
        <v>39</v>
      </c>
      <c r="F6" s="14">
        <v>3900</v>
      </c>
      <c r="G6" s="14">
        <v>19</v>
      </c>
      <c r="H6" s="14">
        <v>3800</v>
      </c>
      <c r="I6" s="14"/>
      <c r="J6" s="14"/>
      <c r="K6" s="14"/>
      <c r="L6" s="14"/>
      <c r="M6" s="14"/>
      <c r="N6" s="14"/>
      <c r="O6" s="15">
        <f t="shared" si="0"/>
        <v>86</v>
      </c>
      <c r="P6" s="18"/>
      <c r="Q6" s="13">
        <f>D6+F6+H6</f>
        <v>9100</v>
      </c>
      <c r="R6" s="1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="1" customFormat="1" ht="15" customHeight="1" spans="1:253">
      <c r="A7" s="20" t="s">
        <v>19</v>
      </c>
      <c r="B7" s="21" t="s">
        <v>17</v>
      </c>
      <c r="C7" s="22">
        <v>12</v>
      </c>
      <c r="D7" s="22">
        <v>700</v>
      </c>
      <c r="E7" s="22">
        <v>2</v>
      </c>
      <c r="F7" s="22">
        <v>200</v>
      </c>
      <c r="G7" s="22">
        <v>1</v>
      </c>
      <c r="H7" s="22">
        <v>200</v>
      </c>
      <c r="I7" s="22"/>
      <c r="J7" s="22"/>
      <c r="K7" s="22">
        <v>2</v>
      </c>
      <c r="L7" s="22">
        <v>200</v>
      </c>
      <c r="M7" s="22"/>
      <c r="N7" s="22"/>
      <c r="O7" s="23">
        <f t="shared" ref="O7:O11" si="1">SUM(C7,E7,G7)</f>
        <v>15</v>
      </c>
      <c r="P7" s="24">
        <f t="shared" ref="P7:P11" si="2">SUM(O7,O8)</f>
        <v>41</v>
      </c>
      <c r="Q7" s="23">
        <f>SUM(D7,F7,H7)</f>
        <v>1100</v>
      </c>
      <c r="R7" s="25">
        <f t="shared" ref="R7:R11" si="3">SUM(Q7,Q8)</f>
        <v>3650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="1" customFormat="1" ht="15" customHeight="1" spans="1:253">
      <c r="A8" s="26"/>
      <c r="B8" s="21" t="s">
        <v>18</v>
      </c>
      <c r="C8" s="22">
        <v>11</v>
      </c>
      <c r="D8" s="22">
        <v>550</v>
      </c>
      <c r="E8" s="22">
        <v>10</v>
      </c>
      <c r="F8" s="22">
        <v>1000</v>
      </c>
      <c r="G8" s="22">
        <v>5</v>
      </c>
      <c r="H8" s="22">
        <v>1000</v>
      </c>
      <c r="I8" s="22"/>
      <c r="J8" s="22"/>
      <c r="K8" s="22">
        <v>1</v>
      </c>
      <c r="L8" s="22">
        <v>50</v>
      </c>
      <c r="M8" s="22"/>
      <c r="N8" s="22"/>
      <c r="O8" s="23">
        <f t="shared" si="1"/>
        <v>26</v>
      </c>
      <c r="P8" s="27"/>
      <c r="Q8" s="23">
        <f>SUM(D8,F8,H8)</f>
        <v>2550</v>
      </c>
      <c r="R8" s="25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="1" customFormat="1" ht="15" customHeight="1" spans="1:253">
      <c r="A9" s="25" t="s">
        <v>20</v>
      </c>
      <c r="B9" s="25" t="s">
        <v>17</v>
      </c>
      <c r="C9" s="28">
        <v>5</v>
      </c>
      <c r="D9" s="28">
        <v>250</v>
      </c>
      <c r="E9" s="28">
        <v>4</v>
      </c>
      <c r="F9" s="28">
        <v>400</v>
      </c>
      <c r="G9" s="28">
        <v>1</v>
      </c>
      <c r="H9" s="28">
        <v>200</v>
      </c>
      <c r="I9" s="28">
        <v>1</v>
      </c>
      <c r="J9" s="28">
        <v>500</v>
      </c>
      <c r="K9" s="29">
        <v>0</v>
      </c>
      <c r="L9" s="30"/>
      <c r="M9" s="30"/>
      <c r="N9" s="30"/>
      <c r="O9" s="31">
        <f t="shared" si="0"/>
        <v>11</v>
      </c>
      <c r="P9" s="32">
        <f t="shared" si="2"/>
        <v>121</v>
      </c>
      <c r="Q9" s="31">
        <f>D9+F9+H9+J9</f>
        <v>1350</v>
      </c>
      <c r="R9" s="33">
        <f t="shared" si="3"/>
        <v>10200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="1" customFormat="1" ht="15" customHeight="1" spans="1:253">
      <c r="A10" s="25"/>
      <c r="B10" s="25" t="s">
        <v>18</v>
      </c>
      <c r="C10" s="28">
        <v>65</v>
      </c>
      <c r="D10" s="34">
        <v>3250</v>
      </c>
      <c r="E10" s="28">
        <v>34</v>
      </c>
      <c r="F10" s="28">
        <v>3400</v>
      </c>
      <c r="G10" s="28">
        <v>11</v>
      </c>
      <c r="H10" s="28">
        <v>2200</v>
      </c>
      <c r="I10" s="28"/>
      <c r="J10" s="28"/>
      <c r="K10" s="28">
        <v>2</v>
      </c>
      <c r="L10" s="28">
        <v>100</v>
      </c>
      <c r="M10" s="28">
        <v>0</v>
      </c>
      <c r="N10" s="33"/>
      <c r="O10" s="31">
        <f t="shared" si="0"/>
        <v>110</v>
      </c>
      <c r="P10" s="27"/>
      <c r="Q10" s="31">
        <f>D10+F10+H10+J10</f>
        <v>8850</v>
      </c>
      <c r="R10" s="3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s="1" customFormat="1" ht="15" customHeight="1" spans="1:253">
      <c r="A11" s="35" t="s">
        <v>21</v>
      </c>
      <c r="B11" s="35" t="s">
        <v>17</v>
      </c>
      <c r="C11" s="36">
        <v>44</v>
      </c>
      <c r="D11" s="36">
        <v>2250</v>
      </c>
      <c r="E11" s="36">
        <v>24</v>
      </c>
      <c r="F11" s="36">
        <v>2400</v>
      </c>
      <c r="G11" s="36">
        <v>14</v>
      </c>
      <c r="H11" s="36">
        <v>2800</v>
      </c>
      <c r="I11" s="36"/>
      <c r="J11" s="36"/>
      <c r="K11" s="36">
        <v>4</v>
      </c>
      <c r="L11" s="36">
        <v>200</v>
      </c>
      <c r="M11" s="37"/>
      <c r="N11" s="36">
        <v>100</v>
      </c>
      <c r="O11" s="36">
        <f t="shared" si="1"/>
        <v>82</v>
      </c>
      <c r="P11" s="32">
        <f t="shared" si="2"/>
        <v>268</v>
      </c>
      <c r="Q11" s="36">
        <f t="shared" ref="Q11:Q16" si="4">SUM(D11,F11,H11,J11)</f>
        <v>7450</v>
      </c>
      <c r="R11" s="36">
        <f t="shared" si="3"/>
        <v>25300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s="1" customFormat="1" ht="15" customHeight="1" spans="1:253">
      <c r="A12" s="36"/>
      <c r="B12" s="35" t="s">
        <v>18</v>
      </c>
      <c r="C12" s="36">
        <v>91</v>
      </c>
      <c r="D12" s="36">
        <v>4550</v>
      </c>
      <c r="E12" s="36">
        <v>63</v>
      </c>
      <c r="F12" s="36">
        <v>6300</v>
      </c>
      <c r="G12" s="36">
        <v>30</v>
      </c>
      <c r="H12" s="36">
        <v>6000</v>
      </c>
      <c r="I12" s="36">
        <v>2</v>
      </c>
      <c r="J12" s="36">
        <v>1000</v>
      </c>
      <c r="K12" s="36">
        <v>1</v>
      </c>
      <c r="L12" s="36">
        <v>100</v>
      </c>
      <c r="M12" s="37"/>
      <c r="N12" s="36">
        <v>200</v>
      </c>
      <c r="O12" s="36">
        <f>SUM(C12,E12,G12,I12)</f>
        <v>186</v>
      </c>
      <c r="P12" s="27"/>
      <c r="Q12" s="36">
        <f t="shared" si="4"/>
        <v>17850</v>
      </c>
      <c r="R12" s="36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="1" customFormat="1" ht="15" customHeight="1" spans="1:253">
      <c r="A13" s="25" t="s">
        <v>22</v>
      </c>
      <c r="B13" s="25" t="s">
        <v>17</v>
      </c>
      <c r="C13" s="22">
        <v>1</v>
      </c>
      <c r="D13" s="22">
        <v>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5">
        <f>SUM(C13)</f>
        <v>1</v>
      </c>
      <c r="P13" s="39">
        <f>SUM(O13,O14)</f>
        <v>80</v>
      </c>
      <c r="Q13" s="23">
        <f>SUM(D13,F13,H13)</f>
        <v>50</v>
      </c>
      <c r="R13" s="23">
        <f>SUM(Q13,Q14)</f>
        <v>7850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="1" customFormat="1" ht="15" customHeight="1" spans="1:253">
      <c r="A14" s="25"/>
      <c r="B14" s="25" t="s">
        <v>18</v>
      </c>
      <c r="C14" s="22">
        <v>36</v>
      </c>
      <c r="D14" s="22">
        <v>1800</v>
      </c>
      <c r="E14" s="22">
        <v>26</v>
      </c>
      <c r="F14" s="22">
        <v>2600</v>
      </c>
      <c r="G14" s="40">
        <v>17</v>
      </c>
      <c r="H14" s="22">
        <v>3400</v>
      </c>
      <c r="I14" s="38"/>
      <c r="J14" s="38"/>
      <c r="K14" s="38">
        <v>1</v>
      </c>
      <c r="L14" s="38"/>
      <c r="M14" s="38">
        <v>2</v>
      </c>
      <c r="N14" s="38"/>
      <c r="O14" s="25">
        <f>SUM(C14,E14,G14)</f>
        <v>79</v>
      </c>
      <c r="P14" s="41"/>
      <c r="Q14" s="23">
        <f>SUM(D14,F14,H14)</f>
        <v>7800</v>
      </c>
      <c r="R14" s="2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="1" customFormat="1" ht="16" customHeight="1" spans="1:253">
      <c r="A15" s="25" t="s">
        <v>23</v>
      </c>
      <c r="B15" s="25" t="s">
        <v>17</v>
      </c>
      <c r="C15" s="38">
        <v>49</v>
      </c>
      <c r="D15" s="38">
        <v>2450</v>
      </c>
      <c r="E15" s="38">
        <v>18</v>
      </c>
      <c r="F15" s="38">
        <v>1800</v>
      </c>
      <c r="G15" s="38">
        <v>5</v>
      </c>
      <c r="H15" s="38">
        <v>1000</v>
      </c>
      <c r="I15" s="38">
        <v>0</v>
      </c>
      <c r="J15" s="38">
        <v>0</v>
      </c>
      <c r="K15" s="38">
        <v>4</v>
      </c>
      <c r="L15" s="38"/>
      <c r="M15" s="38">
        <v>0</v>
      </c>
      <c r="N15" s="38"/>
      <c r="O15" s="25">
        <f>C15+E15+G15+I15</f>
        <v>72</v>
      </c>
      <c r="P15" s="39">
        <f>SUM(O15,O16)</f>
        <v>333</v>
      </c>
      <c r="Q15" s="25">
        <f t="shared" si="4"/>
        <v>5250</v>
      </c>
      <c r="R15" s="39">
        <f>SUM(Q15,Q16)</f>
        <v>26950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s="1" customFormat="1" ht="20" customHeight="1" spans="1:253">
      <c r="A16" s="25"/>
      <c r="B16" s="25" t="s">
        <v>18</v>
      </c>
      <c r="C16" s="38">
        <v>152</v>
      </c>
      <c r="D16" s="38">
        <v>7700</v>
      </c>
      <c r="E16" s="38">
        <v>84</v>
      </c>
      <c r="F16" s="38">
        <v>8700</v>
      </c>
      <c r="G16" s="38">
        <v>24</v>
      </c>
      <c r="H16" s="38">
        <v>4800</v>
      </c>
      <c r="I16" s="38">
        <v>1</v>
      </c>
      <c r="J16" s="38">
        <v>500</v>
      </c>
      <c r="K16" s="38">
        <v>7</v>
      </c>
      <c r="L16" s="38"/>
      <c r="M16" s="38">
        <v>1</v>
      </c>
      <c r="N16" s="38"/>
      <c r="O16" s="25">
        <f>C16+E16+G16+I16</f>
        <v>261</v>
      </c>
      <c r="P16" s="41"/>
      <c r="Q16" s="25">
        <f t="shared" si="4"/>
        <v>21700</v>
      </c>
      <c r="R16" s="4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s="1" customFormat="1" ht="15" customHeight="1" spans="1:256">
      <c r="A17" s="25" t="s">
        <v>24</v>
      </c>
      <c r="B17" s="25" t="s">
        <v>17</v>
      </c>
      <c r="C17" s="22">
        <v>16</v>
      </c>
      <c r="D17" s="22">
        <v>800</v>
      </c>
      <c r="E17" s="22">
        <v>9</v>
      </c>
      <c r="F17" s="22">
        <v>900</v>
      </c>
      <c r="G17" s="22">
        <v>3</v>
      </c>
      <c r="H17" s="22">
        <v>600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3">
        <f t="shared" ref="O17:O20" si="5">C17+E17+G17</f>
        <v>28</v>
      </c>
      <c r="P17" s="39">
        <f>O17+O18</f>
        <v>104</v>
      </c>
      <c r="Q17" s="25">
        <f t="shared" ref="Q17:Q20" si="6">D17+F17+H17</f>
        <v>2300</v>
      </c>
      <c r="R17" s="39">
        <f>Q17+Q18</f>
        <v>8050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s="1" customFormat="1" ht="15" customHeight="1" spans="1:256">
      <c r="A18" s="25"/>
      <c r="B18" s="25" t="s">
        <v>18</v>
      </c>
      <c r="C18" s="44">
        <v>51</v>
      </c>
      <c r="D18" s="44">
        <v>2550</v>
      </c>
      <c r="E18" s="44">
        <v>18</v>
      </c>
      <c r="F18" s="44">
        <v>1800</v>
      </c>
      <c r="G18" s="44">
        <v>7</v>
      </c>
      <c r="H18" s="44">
        <v>1400</v>
      </c>
      <c r="I18" s="45">
        <v>0</v>
      </c>
      <c r="J18" s="45">
        <v>0</v>
      </c>
      <c r="K18" s="45">
        <v>3</v>
      </c>
      <c r="L18" s="45">
        <v>150</v>
      </c>
      <c r="M18" s="45">
        <v>0</v>
      </c>
      <c r="N18" s="45">
        <v>0</v>
      </c>
      <c r="O18" s="46">
        <f t="shared" si="5"/>
        <v>76</v>
      </c>
      <c r="P18" s="41"/>
      <c r="Q18" s="25">
        <f t="shared" si="6"/>
        <v>5750</v>
      </c>
      <c r="R18" s="4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</row>
    <row r="19" s="1" customFormat="1" ht="15" customHeight="1" spans="1:256">
      <c r="A19" s="47" t="s">
        <v>25</v>
      </c>
      <c r="B19" s="23" t="s">
        <v>17</v>
      </c>
      <c r="C19" s="48">
        <v>0</v>
      </c>
      <c r="D19" s="49">
        <v>0</v>
      </c>
      <c r="E19" s="48">
        <v>1</v>
      </c>
      <c r="F19" s="49">
        <v>100</v>
      </c>
      <c r="G19" s="48">
        <v>3</v>
      </c>
      <c r="H19" s="49">
        <v>600</v>
      </c>
      <c r="I19" s="48"/>
      <c r="J19" s="48"/>
      <c r="K19" s="49"/>
      <c r="L19" s="49"/>
      <c r="M19" s="49"/>
      <c r="N19" s="49"/>
      <c r="O19" s="25">
        <f t="shared" si="5"/>
        <v>4</v>
      </c>
      <c r="P19" s="25">
        <f>SUM(O19:O20)</f>
        <v>136</v>
      </c>
      <c r="Q19" s="25">
        <f>SUM(D19,F19,H19)</f>
        <v>700</v>
      </c>
      <c r="R19" s="25">
        <f>SUM(Q19:Q20)</f>
        <v>11800</v>
      </c>
      <c r="S19" s="3" t="s">
        <v>26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s="1" customFormat="1" ht="15" customHeight="1" spans="1:256">
      <c r="A20" s="50"/>
      <c r="B20" s="23" t="s">
        <v>18</v>
      </c>
      <c r="C20" s="48">
        <v>78</v>
      </c>
      <c r="D20" s="49">
        <v>4000</v>
      </c>
      <c r="E20" s="48">
        <v>37</v>
      </c>
      <c r="F20" s="49">
        <v>3700</v>
      </c>
      <c r="G20" s="48">
        <v>17</v>
      </c>
      <c r="H20" s="49">
        <v>3400</v>
      </c>
      <c r="I20" s="48"/>
      <c r="J20" s="48"/>
      <c r="K20" s="49">
        <v>1</v>
      </c>
      <c r="L20" s="49">
        <v>150</v>
      </c>
      <c r="M20" s="49">
        <v>1</v>
      </c>
      <c r="N20" s="49">
        <v>50</v>
      </c>
      <c r="O20" s="25">
        <f t="shared" si="5"/>
        <v>132</v>
      </c>
      <c r="P20" s="25"/>
      <c r="Q20" s="25">
        <f t="shared" si="6"/>
        <v>11100</v>
      </c>
      <c r="R20" s="25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</row>
    <row r="21" s="1" customFormat="1" ht="15" customHeight="1" spans="1:256">
      <c r="A21" s="25" t="s">
        <v>27</v>
      </c>
      <c r="B21" s="25" t="s">
        <v>17</v>
      </c>
      <c r="C21" s="38">
        <v>23</v>
      </c>
      <c r="D21" s="38">
        <v>1150</v>
      </c>
      <c r="E21" s="38">
        <v>7</v>
      </c>
      <c r="F21" s="38">
        <v>700</v>
      </c>
      <c r="G21" s="38">
        <v>2</v>
      </c>
      <c r="H21" s="38">
        <v>400</v>
      </c>
      <c r="I21" s="38">
        <v>0</v>
      </c>
      <c r="J21" s="38">
        <v>0</v>
      </c>
      <c r="K21" s="38">
        <v>1</v>
      </c>
      <c r="L21" s="38">
        <v>50</v>
      </c>
      <c r="M21" s="38">
        <v>0</v>
      </c>
      <c r="N21" s="38">
        <v>0</v>
      </c>
      <c r="O21" s="25">
        <f>SUM(C21,E21,G21)</f>
        <v>32</v>
      </c>
      <c r="P21" s="51">
        <f>SUM(O21,O22)</f>
        <v>61</v>
      </c>
      <c r="Q21" s="25">
        <f t="shared" ref="Q21:Q24" si="7">SUM(D21,F21,H21,J21)</f>
        <v>2250</v>
      </c>
      <c r="R21" s="51">
        <f>SUM(Q21,Q22)</f>
        <v>4700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="1" customFormat="1" ht="15" customHeight="1" spans="1:256">
      <c r="A22" s="25"/>
      <c r="B22" s="25" t="s">
        <v>18</v>
      </c>
      <c r="C22" s="38">
        <v>15</v>
      </c>
      <c r="D22" s="38">
        <v>750</v>
      </c>
      <c r="E22" s="38">
        <v>11</v>
      </c>
      <c r="F22" s="38">
        <v>1100</v>
      </c>
      <c r="G22" s="38">
        <v>3</v>
      </c>
      <c r="H22" s="38">
        <v>600</v>
      </c>
      <c r="I22" s="38">
        <v>0</v>
      </c>
      <c r="J22" s="38">
        <v>0</v>
      </c>
      <c r="K22" s="38">
        <v>0</v>
      </c>
      <c r="L22" s="38">
        <v>0</v>
      </c>
      <c r="M22" s="38">
        <v>2</v>
      </c>
      <c r="N22" s="38">
        <v>200</v>
      </c>
      <c r="O22" s="25">
        <f>SUM(C22,E22,G22)</f>
        <v>29</v>
      </c>
      <c r="P22" s="52"/>
      <c r="Q22" s="25">
        <f t="shared" si="7"/>
        <v>2450</v>
      </c>
      <c r="R22" s="52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s="2" customFormat="1" ht="15" customHeight="1" spans="1:256">
      <c r="A23" s="25" t="s">
        <v>28</v>
      </c>
      <c r="B23" s="25" t="s">
        <v>17</v>
      </c>
      <c r="C23" s="38">
        <v>4</v>
      </c>
      <c r="D23" s="38">
        <v>200</v>
      </c>
      <c r="E23" s="38">
        <v>2</v>
      </c>
      <c r="F23" s="38">
        <v>200</v>
      </c>
      <c r="G23" s="38">
        <v>2</v>
      </c>
      <c r="H23" s="38">
        <v>400</v>
      </c>
      <c r="I23" s="38"/>
      <c r="J23" s="38"/>
      <c r="K23" s="38"/>
      <c r="L23" s="38"/>
      <c r="M23" s="38"/>
      <c r="N23" s="38"/>
      <c r="O23" s="25">
        <f t="shared" ref="O23:O25" si="8">C23+E23+G23+I23</f>
        <v>8</v>
      </c>
      <c r="P23" s="39">
        <f>SUM(O23,O24)</f>
        <v>60</v>
      </c>
      <c r="Q23" s="25">
        <f t="shared" si="7"/>
        <v>800</v>
      </c>
      <c r="R23" s="39">
        <f>SUM(Q23,Q24)</f>
        <v>4250</v>
      </c>
      <c r="Y23" s="53"/>
      <c r="IT23" s="54"/>
      <c r="IU23" s="54"/>
      <c r="IV23" s="54"/>
    </row>
    <row r="24" s="2" customFormat="1" ht="15" customHeight="1" spans="1:256">
      <c r="A24" s="25"/>
      <c r="B24" s="25" t="s">
        <v>18</v>
      </c>
      <c r="C24" s="38">
        <v>41</v>
      </c>
      <c r="D24" s="38">
        <v>2050</v>
      </c>
      <c r="E24" s="38">
        <v>8</v>
      </c>
      <c r="F24" s="38">
        <v>800</v>
      </c>
      <c r="G24" s="38">
        <v>3</v>
      </c>
      <c r="H24" s="38">
        <v>600</v>
      </c>
      <c r="I24" s="38"/>
      <c r="J24" s="38"/>
      <c r="K24" s="38"/>
      <c r="L24" s="38"/>
      <c r="M24" s="38">
        <v>1</v>
      </c>
      <c r="N24" s="38">
        <v>50</v>
      </c>
      <c r="O24" s="25">
        <f t="shared" si="8"/>
        <v>52</v>
      </c>
      <c r="P24" s="41"/>
      <c r="Q24" s="25">
        <f t="shared" si="7"/>
        <v>3450</v>
      </c>
      <c r="R24" s="41"/>
      <c r="IT24" s="54"/>
      <c r="IU24" s="54"/>
      <c r="IV24" s="54"/>
    </row>
    <row r="25" s="1" customFormat="1" ht="15" customHeight="1" spans="1:256">
      <c r="A25" s="25" t="s">
        <v>29</v>
      </c>
      <c r="B25" s="25" t="s">
        <v>17</v>
      </c>
      <c r="C25" s="38">
        <v>87</v>
      </c>
      <c r="D25" s="38">
        <v>4350</v>
      </c>
      <c r="E25" s="38">
        <v>42</v>
      </c>
      <c r="F25" s="38">
        <v>4200</v>
      </c>
      <c r="G25" s="38">
        <v>9</v>
      </c>
      <c r="H25" s="38">
        <v>1800</v>
      </c>
      <c r="I25" s="38"/>
      <c r="J25" s="38"/>
      <c r="K25" s="38">
        <v>2</v>
      </c>
      <c r="L25" s="38">
        <v>100</v>
      </c>
      <c r="M25" s="38">
        <v>0</v>
      </c>
      <c r="N25" s="38">
        <v>0</v>
      </c>
      <c r="O25" s="38">
        <f t="shared" si="8"/>
        <v>138</v>
      </c>
      <c r="P25" s="55">
        <f>O25</f>
        <v>138</v>
      </c>
      <c r="Q25" s="25">
        <f>SUM(D25+F25+H25+J25)</f>
        <v>10350</v>
      </c>
      <c r="R25" s="55">
        <f>Q25</f>
        <v>10350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s="1" customFormat="1" ht="15" customHeight="1" spans="1:256">
      <c r="A26" s="25"/>
      <c r="B26" s="25" t="s">
        <v>18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52"/>
      <c r="Q26" s="25"/>
      <c r="R26" s="5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="1" customFormat="1" ht="15" customHeight="1" spans="1:256">
      <c r="A27" s="26" t="s">
        <v>30</v>
      </c>
      <c r="B27" s="26" t="s">
        <v>17</v>
      </c>
      <c r="C27" s="23">
        <v>71</v>
      </c>
      <c r="D27" s="23">
        <f t="shared" ref="D27:D32" si="9">C27*50</f>
        <v>3550</v>
      </c>
      <c r="E27" s="23">
        <v>49</v>
      </c>
      <c r="F27" s="23">
        <f t="shared" ref="F27:F32" si="10">E27*100</f>
        <v>4900</v>
      </c>
      <c r="G27" s="23">
        <v>19</v>
      </c>
      <c r="H27" s="23">
        <f>G27*200</f>
        <v>3800</v>
      </c>
      <c r="I27" s="23">
        <v>0</v>
      </c>
      <c r="J27" s="23">
        <v>0</v>
      </c>
      <c r="K27" s="23">
        <v>1</v>
      </c>
      <c r="L27" s="23">
        <v>50</v>
      </c>
      <c r="M27" s="23">
        <v>0</v>
      </c>
      <c r="N27" s="23"/>
      <c r="O27" s="23">
        <f t="shared" ref="O27:O34" si="11">C27+E27+G27</f>
        <v>139</v>
      </c>
      <c r="P27" s="24">
        <f>SUM(O27,O28)</f>
        <v>143</v>
      </c>
      <c r="Q27" s="23">
        <f t="shared" ref="Q27:Q34" si="12">D27+F27+H27</f>
        <v>12250</v>
      </c>
      <c r="R27" s="56">
        <f>SUM(Q27,Q28)</f>
        <v>12500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s="1" customFormat="1" ht="15" customHeight="1" spans="1:256">
      <c r="A28" s="21"/>
      <c r="B28" s="21" t="s">
        <v>18</v>
      </c>
      <c r="C28" s="23">
        <v>3</v>
      </c>
      <c r="D28" s="23">
        <f t="shared" si="9"/>
        <v>150</v>
      </c>
      <c r="E28" s="23">
        <v>1</v>
      </c>
      <c r="F28" s="23">
        <f t="shared" si="10"/>
        <v>100</v>
      </c>
      <c r="G28" s="21"/>
      <c r="H28" s="21"/>
      <c r="I28" s="21"/>
      <c r="J28" s="21"/>
      <c r="K28" s="23">
        <v>1</v>
      </c>
      <c r="L28" s="23">
        <v>50</v>
      </c>
      <c r="M28" s="23">
        <v>0</v>
      </c>
      <c r="N28" s="23"/>
      <c r="O28" s="23">
        <f t="shared" si="11"/>
        <v>4</v>
      </c>
      <c r="P28" s="27"/>
      <c r="Q28" s="23">
        <f t="shared" si="12"/>
        <v>250</v>
      </c>
      <c r="R28" s="5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="1" customFormat="1" ht="15" customHeight="1" spans="1:256">
      <c r="A29" s="58" t="s">
        <v>31</v>
      </c>
      <c r="B29" s="58" t="s">
        <v>32</v>
      </c>
      <c r="C29" s="59">
        <v>87</v>
      </c>
      <c r="D29" s="59">
        <v>4400</v>
      </c>
      <c r="E29" s="59">
        <v>45</v>
      </c>
      <c r="F29" s="59">
        <v>4500</v>
      </c>
      <c r="G29" s="59">
        <v>12</v>
      </c>
      <c r="H29" s="59">
        <v>2400</v>
      </c>
      <c r="I29" s="59">
        <v>0</v>
      </c>
      <c r="J29" s="59">
        <v>0</v>
      </c>
      <c r="K29" s="59">
        <v>1</v>
      </c>
      <c r="L29" s="59">
        <v>100</v>
      </c>
      <c r="M29" s="59">
        <v>0</v>
      </c>
      <c r="N29" s="59"/>
      <c r="O29" s="59">
        <f>SUM(C29,E29,G29,I29)</f>
        <v>144</v>
      </c>
      <c r="P29" s="60">
        <f>SUM(O29,O30)</f>
        <v>152</v>
      </c>
      <c r="Q29" s="59">
        <f>SUM(D29,F29,H29,J29)</f>
        <v>11300</v>
      </c>
      <c r="R29" s="59">
        <f>SUM(Q29,Q30)</f>
        <v>11950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s="1" customFormat="1" ht="21" customHeight="1" spans="1:256">
      <c r="A30" s="58"/>
      <c r="B30" s="58" t="s">
        <v>18</v>
      </c>
      <c r="C30" s="59">
        <v>5</v>
      </c>
      <c r="D30" s="59">
        <v>250</v>
      </c>
      <c r="E30" s="59">
        <v>2</v>
      </c>
      <c r="F30" s="59">
        <v>200</v>
      </c>
      <c r="G30" s="59">
        <v>1</v>
      </c>
      <c r="H30" s="59">
        <v>200</v>
      </c>
      <c r="I30" s="59">
        <v>0</v>
      </c>
      <c r="J30" s="59"/>
      <c r="K30" s="59"/>
      <c r="L30" s="59"/>
      <c r="M30" s="59"/>
      <c r="N30" s="59"/>
      <c r="O30" s="59">
        <f>SUM(C30,E30,G30)</f>
        <v>8</v>
      </c>
      <c r="P30" s="60"/>
      <c r="Q30" s="59">
        <f>SUM(D30,F30,H30,J30)</f>
        <v>650</v>
      </c>
      <c r="R30" s="5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s="1" customFormat="1" ht="17" customHeight="1" spans="1:256">
      <c r="A31" s="61" t="s">
        <v>33</v>
      </c>
      <c r="B31" s="21" t="s">
        <v>17</v>
      </c>
      <c r="C31" s="22">
        <v>45</v>
      </c>
      <c r="D31" s="22">
        <f t="shared" si="9"/>
        <v>2250</v>
      </c>
      <c r="E31" s="22">
        <v>32</v>
      </c>
      <c r="F31" s="22">
        <f t="shared" si="10"/>
        <v>3200</v>
      </c>
      <c r="G31" s="22">
        <v>24</v>
      </c>
      <c r="H31" s="22">
        <v>4800</v>
      </c>
      <c r="I31" s="22">
        <v>1</v>
      </c>
      <c r="J31" s="22">
        <v>500</v>
      </c>
      <c r="K31" s="22">
        <v>3</v>
      </c>
      <c r="L31" s="22">
        <v>150</v>
      </c>
      <c r="M31" s="22">
        <v>1</v>
      </c>
      <c r="N31" s="22"/>
      <c r="O31" s="23">
        <f>C31+E31+G31+I31</f>
        <v>102</v>
      </c>
      <c r="P31" s="62">
        <f>O31+O32</f>
        <v>201</v>
      </c>
      <c r="Q31" s="23">
        <f>SUM(J31,H31,F31,D31)</f>
        <v>10750</v>
      </c>
      <c r="R31" s="62">
        <f>Q31+Q32</f>
        <v>20350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s="1" customFormat="1" ht="15" customHeight="1" spans="1:256">
      <c r="A32" s="63"/>
      <c r="B32" s="21" t="s">
        <v>18</v>
      </c>
      <c r="C32" s="22">
        <v>42</v>
      </c>
      <c r="D32" s="22">
        <f t="shared" si="9"/>
        <v>2100</v>
      </c>
      <c r="E32" s="22">
        <v>39</v>
      </c>
      <c r="F32" s="22">
        <f t="shared" si="10"/>
        <v>3900</v>
      </c>
      <c r="G32" s="22">
        <v>18</v>
      </c>
      <c r="H32" s="22">
        <f>G32*200</f>
        <v>3600</v>
      </c>
      <c r="I32" s="22"/>
      <c r="J32" s="22"/>
      <c r="K32" s="22">
        <v>1</v>
      </c>
      <c r="L32" s="22">
        <v>50</v>
      </c>
      <c r="M32" s="22">
        <v>3</v>
      </c>
      <c r="N32" s="22"/>
      <c r="O32" s="23">
        <f t="shared" si="11"/>
        <v>99</v>
      </c>
      <c r="P32" s="62"/>
      <c r="Q32" s="23">
        <f t="shared" si="12"/>
        <v>9600</v>
      </c>
      <c r="R32" s="6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="1" customFormat="1" ht="15" customHeight="1" spans="1:253">
      <c r="A33" s="25" t="s">
        <v>34</v>
      </c>
      <c r="B33" s="25" t="s">
        <v>17</v>
      </c>
      <c r="C33" s="42">
        <v>3</v>
      </c>
      <c r="D33" s="42">
        <v>150</v>
      </c>
      <c r="E33" s="42">
        <v>4</v>
      </c>
      <c r="F33" s="42">
        <v>400</v>
      </c>
      <c r="G33" s="42">
        <v>1</v>
      </c>
      <c r="H33" s="42">
        <v>200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25">
        <f t="shared" si="11"/>
        <v>8</v>
      </c>
      <c r="P33" s="39">
        <f>O33+O34</f>
        <v>67</v>
      </c>
      <c r="Q33" s="25">
        <f t="shared" si="12"/>
        <v>750</v>
      </c>
      <c r="R33" s="39">
        <f>Q33+Q34</f>
        <v>5550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s="1" customFormat="1" ht="15" customHeight="1" spans="1:253">
      <c r="A34" s="25"/>
      <c r="B34" s="25" t="s">
        <v>18</v>
      </c>
      <c r="C34" s="42">
        <v>32</v>
      </c>
      <c r="D34" s="42">
        <v>1600</v>
      </c>
      <c r="E34" s="42">
        <v>22</v>
      </c>
      <c r="F34" s="42">
        <v>2200</v>
      </c>
      <c r="G34" s="42">
        <v>5</v>
      </c>
      <c r="H34" s="42">
        <v>1000</v>
      </c>
      <c r="I34" s="42">
        <v>0</v>
      </c>
      <c r="J34" s="42">
        <v>0</v>
      </c>
      <c r="K34" s="42">
        <v>0</v>
      </c>
      <c r="L34" s="42">
        <v>0</v>
      </c>
      <c r="M34" s="42">
        <v>1</v>
      </c>
      <c r="N34" s="42">
        <v>200</v>
      </c>
      <c r="O34" s="25">
        <f t="shared" si="11"/>
        <v>59</v>
      </c>
      <c r="P34" s="41"/>
      <c r="Q34" s="25">
        <f t="shared" si="12"/>
        <v>4800</v>
      </c>
      <c r="R34" s="41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</row>
    <row r="35" s="1" customFormat="1" ht="15" customHeight="1" spans="1:253">
      <c r="A35" s="64" t="s">
        <v>35</v>
      </c>
      <c r="B35" s="65" t="s">
        <v>17</v>
      </c>
      <c r="C35" s="66">
        <v>3</v>
      </c>
      <c r="D35" s="66">
        <v>150</v>
      </c>
      <c r="E35" s="66">
        <v>1</v>
      </c>
      <c r="F35" s="66">
        <v>100</v>
      </c>
      <c r="G35" s="66"/>
      <c r="H35" s="66">
        <v>0</v>
      </c>
      <c r="I35" s="66"/>
      <c r="J35" s="66"/>
      <c r="K35" s="66"/>
      <c r="L35" s="66"/>
      <c r="M35" s="67"/>
      <c r="N35" s="67"/>
      <c r="O35" s="67">
        <f>SUM(C35,E35)</f>
        <v>4</v>
      </c>
      <c r="P35" s="60">
        <f>SUM(O35,O36)</f>
        <v>17</v>
      </c>
      <c r="Q35" s="67">
        <f>D35+F35+H35+J35</f>
        <v>250</v>
      </c>
      <c r="R35" s="68">
        <f>SUM(Q35,Q36)</f>
        <v>1200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s="1" customFormat="1" ht="15" customHeight="1" spans="1:253">
      <c r="A36" s="64"/>
      <c r="B36" s="65" t="s">
        <v>18</v>
      </c>
      <c r="C36" s="66">
        <v>7</v>
      </c>
      <c r="D36" s="66">
        <v>350</v>
      </c>
      <c r="E36" s="66">
        <v>6</v>
      </c>
      <c r="F36" s="66">
        <v>600</v>
      </c>
      <c r="G36" s="66"/>
      <c r="H36" s="66">
        <v>0</v>
      </c>
      <c r="I36" s="66"/>
      <c r="J36" s="66">
        <v>0</v>
      </c>
      <c r="K36" s="66" t="s">
        <v>26</v>
      </c>
      <c r="L36" s="66" t="s">
        <v>26</v>
      </c>
      <c r="M36" s="67"/>
      <c r="N36" s="67"/>
      <c r="O36" s="67">
        <f>SUM(C36,E36)</f>
        <v>13</v>
      </c>
      <c r="P36" s="60"/>
      <c r="Q36" s="67">
        <f>SUM(D36,F36,H36)</f>
        <v>950</v>
      </c>
      <c r="R36" s="6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="1" customFormat="1" ht="15" customHeight="1" spans="1:253">
      <c r="A37" s="25" t="s">
        <v>36</v>
      </c>
      <c r="B37" s="25" t="s">
        <v>17</v>
      </c>
      <c r="C37" s="38">
        <v>26</v>
      </c>
      <c r="D37" s="69">
        <v>1300</v>
      </c>
      <c r="E37" s="38">
        <v>17</v>
      </c>
      <c r="F37" s="69">
        <v>1700</v>
      </c>
      <c r="G37" s="38">
        <v>7</v>
      </c>
      <c r="H37" s="69">
        <v>1400</v>
      </c>
      <c r="I37" s="38">
        <v>0</v>
      </c>
      <c r="J37" s="69">
        <v>0</v>
      </c>
      <c r="K37" s="38">
        <v>0</v>
      </c>
      <c r="L37" s="69">
        <v>0</v>
      </c>
      <c r="M37" s="38">
        <v>0</v>
      </c>
      <c r="N37" s="69">
        <v>0</v>
      </c>
      <c r="O37" s="38">
        <f>C37+E37+G37+I37</f>
        <v>50</v>
      </c>
      <c r="P37" s="25">
        <f>SUM(O37)</f>
        <v>50</v>
      </c>
      <c r="Q37" s="25">
        <f>SUM(D37,F37,H37,J37)</f>
        <v>4400</v>
      </c>
      <c r="R37" s="70">
        <f>SUM(Q37)</f>
        <v>4400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="1" customFormat="1" ht="15" customHeight="1" spans="1:253">
      <c r="A38" s="25"/>
      <c r="B38" s="25" t="s">
        <v>18</v>
      </c>
      <c r="C38" s="38"/>
      <c r="D38" s="69"/>
      <c r="E38" s="38"/>
      <c r="F38" s="69"/>
      <c r="G38" s="38"/>
      <c r="H38" s="69"/>
      <c r="I38" s="38"/>
      <c r="J38" s="69"/>
      <c r="K38" s="38"/>
      <c r="L38" s="69"/>
      <c r="M38" s="38"/>
      <c r="N38" s="69"/>
      <c r="O38" s="38"/>
      <c r="P38" s="25"/>
      <c r="Q38" s="25"/>
      <c r="R38" s="70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="1" customFormat="1" ht="15" customHeight="1" spans="1:253">
      <c r="A39" s="71" t="s">
        <v>37</v>
      </c>
      <c r="B39" s="72" t="s">
        <v>17</v>
      </c>
      <c r="C39" s="73">
        <v>9</v>
      </c>
      <c r="D39" s="73">
        <v>450</v>
      </c>
      <c r="E39" s="73">
        <v>5</v>
      </c>
      <c r="F39" s="73">
        <v>500</v>
      </c>
      <c r="G39" s="73">
        <v>2</v>
      </c>
      <c r="H39" s="73">
        <v>400</v>
      </c>
      <c r="I39" s="73"/>
      <c r="J39" s="73"/>
      <c r="K39" s="73"/>
      <c r="L39" s="73"/>
      <c r="M39" s="73">
        <v>2</v>
      </c>
      <c r="N39" s="74">
        <v>250</v>
      </c>
      <c r="O39" s="73">
        <f>SUM(C39,E39,G39)</f>
        <v>16</v>
      </c>
      <c r="P39" s="75">
        <f>SUM(O39)</f>
        <v>16</v>
      </c>
      <c r="Q39" s="73">
        <f>SUM(D39,F39,H39)</f>
        <v>1350</v>
      </c>
      <c r="R39" s="73">
        <f>SUM(Q39)</f>
        <v>1350</v>
      </c>
      <c r="S39" s="3"/>
      <c r="T39" s="3" t="s">
        <v>26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="1" customFormat="1" ht="15" customHeight="1" spans="1:253">
      <c r="A40" s="76"/>
      <c r="B40" s="72" t="s">
        <v>18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7"/>
      <c r="O40" s="73"/>
      <c r="P40" s="78"/>
      <c r="Q40" s="73"/>
      <c r="R40" s="7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="1" customFormat="1" ht="15" customHeight="1" spans="1:253">
      <c r="A41" s="25" t="s">
        <v>38</v>
      </c>
      <c r="B41" s="25" t="s">
        <v>17</v>
      </c>
      <c r="C41" s="22">
        <v>2</v>
      </c>
      <c r="D41" s="22">
        <v>100</v>
      </c>
      <c r="E41" s="38">
        <v>2</v>
      </c>
      <c r="F41" s="38">
        <v>200</v>
      </c>
      <c r="G41" s="38"/>
      <c r="H41" s="38"/>
      <c r="I41" s="38"/>
      <c r="J41" s="38"/>
      <c r="K41" s="38"/>
      <c r="L41" s="38"/>
      <c r="M41" s="38"/>
      <c r="N41" s="38"/>
      <c r="O41" s="25">
        <f>SUM(C41,E41)</f>
        <v>4</v>
      </c>
      <c r="P41" s="39">
        <f>SUM(O41,O42)</f>
        <v>64</v>
      </c>
      <c r="Q41" s="23">
        <f>SUM(D41,F41)</f>
        <v>300</v>
      </c>
      <c r="R41" s="23">
        <f>SUM(Q41,Q42)</f>
        <v>4700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="1" customFormat="1" ht="15" customHeight="1" spans="1:253">
      <c r="A42" s="25"/>
      <c r="B42" s="25" t="s">
        <v>18</v>
      </c>
      <c r="C42" s="22">
        <v>38</v>
      </c>
      <c r="D42" s="22">
        <v>1900</v>
      </c>
      <c r="E42" s="22">
        <v>19</v>
      </c>
      <c r="F42" s="22">
        <v>1900</v>
      </c>
      <c r="G42" s="40">
        <v>3</v>
      </c>
      <c r="H42" s="22">
        <v>600</v>
      </c>
      <c r="I42" s="38"/>
      <c r="J42" s="38"/>
      <c r="K42" s="38">
        <v>1</v>
      </c>
      <c r="L42" s="38">
        <v>50</v>
      </c>
      <c r="M42" s="38"/>
      <c r="N42" s="38"/>
      <c r="O42" s="25">
        <f>SUM(C42,E42,G42)</f>
        <v>60</v>
      </c>
      <c r="P42" s="41"/>
      <c r="Q42" s="23">
        <f>SUM(H42,F42,D42)</f>
        <v>4400</v>
      </c>
      <c r="R42" s="2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3" s="1" customFormat="1" ht="15" customHeight="1" spans="1:253">
      <c r="A43" s="6" t="s">
        <v>39</v>
      </c>
      <c r="B43" s="6" t="s">
        <v>17</v>
      </c>
      <c r="C43" s="6">
        <f t="shared" ref="C43:O43" si="13">SUM(C41,C39,C37,C35,C33,C31,C29,C27,C25,C23,C21,C19,C17,C15,C13,C11,C9,C7,C5)</f>
        <v>507</v>
      </c>
      <c r="D43" s="6">
        <f t="shared" si="13"/>
        <v>25550</v>
      </c>
      <c r="E43" s="6">
        <f t="shared" si="13"/>
        <v>268</v>
      </c>
      <c r="F43" s="6">
        <f t="shared" si="13"/>
        <v>26800</v>
      </c>
      <c r="G43" s="6">
        <f t="shared" si="13"/>
        <v>112</v>
      </c>
      <c r="H43" s="6">
        <f t="shared" si="13"/>
        <v>22400</v>
      </c>
      <c r="I43" s="6">
        <f t="shared" si="13"/>
        <v>2</v>
      </c>
      <c r="J43" s="6">
        <f t="shared" si="13"/>
        <v>1000</v>
      </c>
      <c r="K43" s="6">
        <f t="shared" si="13"/>
        <v>19</v>
      </c>
      <c r="L43" s="6">
        <f t="shared" si="13"/>
        <v>900</v>
      </c>
      <c r="M43" s="6">
        <f t="shared" si="13"/>
        <v>3</v>
      </c>
      <c r="N43" s="6">
        <f t="shared" si="13"/>
        <v>350</v>
      </c>
      <c r="O43" s="6">
        <f t="shared" si="13"/>
        <v>889</v>
      </c>
      <c r="P43" s="79">
        <f>SUM(P5,P7,P9,P11,P13,P15,P17,P19,P21,P23,P25,P27,P29,P31,P33,P35,P37,P39,P41)</f>
        <v>2169</v>
      </c>
      <c r="Q43" s="6">
        <f>SUM(Q41,Q39,Q37,Q35,Q33,Q31,Q29,Q27,Q25,Q23,Q21,Q19,Q17,Q15,Q13,Q11,Q9,Q7,Q5)</f>
        <v>75750</v>
      </c>
      <c r="R43" s="80">
        <f>SUM(R5,R7,R9,R11,R13,R15,R17,R19,R21,R23,R25,R27,R29,R31,R33,R35,R37,R39,R41)</f>
        <v>187000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s="1" customFormat="1" ht="15" customHeight="1" spans="1:253">
      <c r="A44" s="6"/>
      <c r="B44" s="6" t="s">
        <v>18</v>
      </c>
      <c r="C44" s="6">
        <f t="shared" ref="C44:M44" si="14">SUM(C42,C40,C38,C36,C34,C32,C30,C28,C26,C24,C22,C20,C18,C16,C14,C12,C10,C8,C6)</f>
        <v>695</v>
      </c>
      <c r="D44" s="6">
        <f t="shared" si="14"/>
        <v>34950</v>
      </c>
      <c r="E44" s="6">
        <f t="shared" si="14"/>
        <v>419</v>
      </c>
      <c r="F44" s="6">
        <f t="shared" si="14"/>
        <v>42200</v>
      </c>
      <c r="G44" s="6">
        <f t="shared" si="14"/>
        <v>163</v>
      </c>
      <c r="H44" s="6">
        <f t="shared" si="14"/>
        <v>32600</v>
      </c>
      <c r="I44" s="6">
        <f t="shared" si="14"/>
        <v>3</v>
      </c>
      <c r="J44" s="6">
        <f t="shared" si="14"/>
        <v>1500</v>
      </c>
      <c r="K44" s="6">
        <f t="shared" si="14"/>
        <v>19</v>
      </c>
      <c r="L44" s="6">
        <f t="shared" si="14"/>
        <v>700</v>
      </c>
      <c r="M44" s="6">
        <f t="shared" si="14"/>
        <v>11</v>
      </c>
      <c r="N44" s="6">
        <f>SUM(N42,N40,N38,N36,N34,N32,N30,N28,N26,N24,N22,N20,N18,N16,M14,N12,N10,N8,N6)</f>
        <v>702</v>
      </c>
      <c r="O44" s="6">
        <f>SUM(O42,O40,O38,O36,O34,O32,O30,O28,O26,O24,O22,O20,O18,O16,O14,O12,O10,O8,O6)</f>
        <v>1280</v>
      </c>
      <c r="P44" s="81"/>
      <c r="Q44" s="6">
        <f>SUM(Q42,Q40,Q38,Q36,Q34,Q32,Q30,Q28,Q26,Q24,Q22,Q20,Q18,Q16,Q14,Q12,Q10,Q8,Q6)</f>
        <v>111250</v>
      </c>
      <c r="R44" s="8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s="1" customFormat="1" ht="33" customHeight="1" spans="1:253">
      <c r="A45" s="83" t="s">
        <v>40</v>
      </c>
      <c r="B45" s="84"/>
      <c r="C45" s="6">
        <f t="shared" ref="C45:O45" si="15">SUM(C43,C44)</f>
        <v>1202</v>
      </c>
      <c r="D45" s="6">
        <f>SUM(D44,D43)</f>
        <v>60500</v>
      </c>
      <c r="E45" s="6">
        <f t="shared" si="15"/>
        <v>687</v>
      </c>
      <c r="F45" s="6">
        <f t="shared" si="15"/>
        <v>69000</v>
      </c>
      <c r="G45" s="6">
        <f t="shared" si="15"/>
        <v>275</v>
      </c>
      <c r="H45" s="6">
        <f t="shared" si="15"/>
        <v>55000</v>
      </c>
      <c r="I45" s="6">
        <f t="shared" si="15"/>
        <v>5</v>
      </c>
      <c r="J45" s="6">
        <f t="shared" si="15"/>
        <v>2500</v>
      </c>
      <c r="K45" s="85">
        <f t="shared" si="15"/>
        <v>38</v>
      </c>
      <c r="L45" s="85">
        <f t="shared" si="15"/>
        <v>1600</v>
      </c>
      <c r="M45" s="85">
        <f t="shared" si="15"/>
        <v>14</v>
      </c>
      <c r="N45" s="85">
        <f t="shared" si="15"/>
        <v>1052</v>
      </c>
      <c r="O45" s="85">
        <f t="shared" si="15"/>
        <v>2169</v>
      </c>
      <c r="P45" s="81"/>
      <c r="Q45" s="85"/>
      <c r="R45" s="8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s="1" customFormat="1" spans="1:253">
      <c r="A46" s="83" t="s">
        <v>41</v>
      </c>
      <c r="B46" s="8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8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s="1" customFormat="1" ht="36" customHeight="1" spans="1:253">
      <c r="A47" s="88"/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90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</sheetData>
  <mergeCells count="81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A46:R4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2026-01-13T02:15:37Z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8145FCC99F8B46898BC95FEA1D82FD45_12</vt:lpwstr>
  </property>
  <property fmtid="{D5CDD505-2E9C-101B-9397-08002B2CF9AE}" pid="4" name="CalculationRule">
    <vt:i4>0</vt:i4>
  </property>
</Properties>
</file>