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5" r:id="rId1"/>
  </sheets>
  <externalReferences>
    <externalReference r:id="rId2"/>
  </externalReferences>
  <definedNames>
    <definedName name="Town">#REF!</definedName>
    <definedName name="北门街道_361102004">#REF!</definedName>
    <definedName name="朝阳镇_361102102">#REF!</definedName>
    <definedName name="东市街道_361102002">#REF!</definedName>
    <definedName name="灵溪街道_361102006">#REF!</definedName>
    <definedName name="茅家岭街道_361102005">#REF!</definedName>
    <definedName name="秦峰镇_361102103">#REF!</definedName>
    <definedName name="沙溪镇_361102100">#REF!</definedName>
    <definedName name="水南街道_361102001">#REF!</definedName>
    <definedName name="西市街道_361102003">#REF!</definedName>
    <definedName name="甘棠街道_360403001">[1]区域信息表!$A$2:$A$24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<sst xmlns="http://schemas.openxmlformats.org/spreadsheetml/2006/main" count="84" uniqueCount="41">
  <si>
    <t>白水湖街道2025年9月份高龄补贴统计明细汇总表（总2089人，总181950元）</t>
  </si>
  <si>
    <t>数　内容</t>
  </si>
  <si>
    <t>80-84
周岁</t>
  </si>
  <si>
    <t>金额(元）</t>
  </si>
  <si>
    <t>85-89
周岁</t>
  </si>
  <si>
    <t>90-99
周岁</t>
  </si>
  <si>
    <t>100岁上</t>
  </si>
  <si>
    <t>其中新增
人员</t>
  </si>
  <si>
    <t>死亡
、迁出人员</t>
  </si>
  <si>
    <t>金额（元）</t>
  </si>
  <si>
    <t>人数
小计</t>
  </si>
  <si>
    <t>人数合计</t>
  </si>
  <si>
    <t>金额小计</t>
  </si>
  <si>
    <t>金额合计</t>
  </si>
  <si>
    <t>据</t>
  </si>
  <si>
    <t>社区</t>
  </si>
  <si>
    <t>三里街社区</t>
  </si>
  <si>
    <t>区直</t>
  </si>
  <si>
    <t>市直</t>
  </si>
  <si>
    <t>长虹北路社区</t>
  </si>
  <si>
    <t>琵琶亭社区</t>
  </si>
  <si>
    <t>余家垅社区</t>
  </si>
  <si>
    <t>九针社区</t>
  </si>
  <si>
    <t>花果园社区</t>
  </si>
  <si>
    <t>庐峰花园社区</t>
  </si>
  <si>
    <t>东门口社区</t>
  </si>
  <si>
    <t>沿江社区</t>
  </si>
  <si>
    <t>牌楼洼社区</t>
  </si>
  <si>
    <t>大桥社区</t>
  </si>
  <si>
    <t>柘电社区</t>
  </si>
  <si>
    <t>锁江楼社区</t>
  </si>
  <si>
    <t>万杉山社区</t>
  </si>
  <si>
    <t>白水湖社区</t>
  </si>
  <si>
    <t>老鹳塘社区</t>
  </si>
  <si>
    <t xml:space="preserve"> </t>
  </si>
  <si>
    <t>三里村</t>
  </si>
  <si>
    <t>白水湖村</t>
  </si>
  <si>
    <t>灌婴路社区</t>
  </si>
  <si>
    <t>白水湖街道</t>
  </si>
  <si>
    <t>汇总</t>
  </si>
  <si>
    <t xml:space="preserve"> 制表人：                              审核人：                           分管领导：                      街道审批：                      主管领导：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</si>
</sst>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;[Red]0"/>
    <numFmt numFmtId="178" formatCode="0.00_ "/>
  </numFmts>
  <fonts count="33">
    <font>
      <sz val="11"/>
      <color theme="1"/>
      <name val="等线"/>
      <charset val="134"/>
    </font>
    <font>
      <b/>
      <sz val="16"/>
      <color rgb="FFFF0000"/>
      <name val="宋体"/>
      <charset val="134"/>
    </font>
    <font>
      <sz val="11"/>
      <color rgb="FFFF0000"/>
      <name val="宋体"/>
      <charset val="134"/>
    </font>
    <font>
      <sz val="14"/>
      <name val="宋体"/>
      <charset val="134"/>
    </font>
    <font>
      <sz val="14"/>
      <color rgb="FFFF000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2"/>
      <color rgb="FFFF0000"/>
      <name val="宋体"/>
      <charset val="134"/>
    </font>
    <font>
      <sz val="11"/>
      <color rgb="FFFF0000"/>
      <name val="方正楷体简体"/>
      <charset val="134"/>
    </font>
    <font>
      <sz val="12"/>
      <name val="方正楷体简体"/>
      <charset val="134"/>
    </font>
    <font>
      <sz val="12"/>
      <color rgb="FFFF0000"/>
      <name val="方正楷体简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5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7" borderId="14" applyNumberFormat="0" applyAlignment="0" applyProtection="0">
      <alignment vertical="center"/>
    </xf>
    <xf numFmtId="0" fontId="24" fillId="7" borderId="13" applyNumberFormat="0" applyAlignment="0" applyProtection="0">
      <alignment vertical="center"/>
    </xf>
    <xf numFmtId="0" fontId="25" fillId="8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111">
    <xf numFmtId="0" fontId="0" fillId="0" borderId="0" xfId="0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8" fontId="7" fillId="0" borderId="2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8" fontId="7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/>
    </xf>
    <xf numFmtId="178" fontId="7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6" fontId="5" fillId="0" borderId="1" xfId="5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176" fontId="7" fillId="0" borderId="1" xfId="5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78" fontId="3" fillId="0" borderId="3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8" fontId="4" fillId="0" borderId="2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178" fontId="2" fillId="0" borderId="0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6" fontId="12" fillId="0" borderId="4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7" fillId="2" borderId="0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/>
    </xf>
    <xf numFmtId="0" fontId="4" fillId="2" borderId="8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2" borderId="7" xfId="0" applyNumberFormat="1" applyFont="1" applyFill="1" applyBorder="1" applyAlignment="1">
      <alignment horizontal="center" vertical="center"/>
    </xf>
    <xf numFmtId="0" fontId="7" fillId="2" borderId="8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5" fillId="2" borderId="6" xfId="0" applyNumberFormat="1" applyFont="1" applyFill="1" applyBorder="1" applyAlignment="1">
      <alignment horizontal="center" vertical="center"/>
    </xf>
    <xf numFmtId="0" fontId="7" fillId="2" borderId="6" xfId="0" applyNumberFormat="1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horizontal="center" vertical="center"/>
    </xf>
    <xf numFmtId="0" fontId="2" fillId="2" borderId="8" xfId="0" applyNumberFormat="1" applyFont="1" applyFill="1" applyBorder="1" applyAlignment="1">
      <alignment horizontal="center" vertical="center"/>
    </xf>
    <xf numFmtId="0" fontId="2" fillId="2" borderId="8" xfId="0" applyNumberFormat="1" applyFont="1" applyFill="1" applyBorder="1" applyAlignment="1">
      <alignment horizontal="center" vertical="center"/>
    </xf>
    <xf numFmtId="0" fontId="2" fillId="2" borderId="9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0 6" xfId="50"/>
  </cellStyles>
  <tableStyles count="0" defaultTableStyle="TableStyleMedium2" defaultPivotStyle="PivotStyleLight16"/>
  <colors>
    <mruColors>
      <color rgb="00FFFF00"/>
      <color rgb="00FF0000"/>
      <color rgb="00C6E0B4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9525</xdr:colOff>
      <xdr:row>4</xdr:row>
      <xdr:rowOff>0</xdr:rowOff>
    </xdr:to>
    <xdr:cxnSp>
      <xdr:nvCxnSpPr>
        <xdr:cNvPr id="2" name="直接连接符 1"/>
        <xdr:cNvCxnSpPr/>
      </xdr:nvCxnSpPr>
      <xdr:spPr>
        <a:xfrm>
          <a:off x="0" y="438150"/>
          <a:ext cx="1381125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</xdr:colOff>
      <xdr:row>1</xdr:row>
      <xdr:rowOff>47625</xdr:rowOff>
    </xdr:from>
    <xdr:to>
      <xdr:col>1</xdr:col>
      <xdr:colOff>390525</xdr:colOff>
      <xdr:row>4</xdr:row>
      <xdr:rowOff>0</xdr:rowOff>
    </xdr:to>
    <xdr:cxnSp>
      <xdr:nvCxnSpPr>
        <xdr:cNvPr id="3" name="直接连接符 2"/>
        <xdr:cNvCxnSpPr/>
      </xdr:nvCxnSpPr>
      <xdr:spPr>
        <a:xfrm>
          <a:off x="38100" y="304800"/>
          <a:ext cx="1038225" cy="495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2</xdr:col>
      <xdr:colOff>3192</xdr:colOff>
      <xdr:row>4</xdr:row>
      <xdr:rowOff>0</xdr:rowOff>
    </xdr:to>
    <xdr:cxnSp>
      <xdr:nvCxnSpPr>
        <xdr:cNvPr id="4" name="直接连接符 3"/>
        <xdr:cNvCxnSpPr/>
      </xdr:nvCxnSpPr>
      <xdr:spPr>
        <a:xfrm>
          <a:off x="0" y="438150"/>
          <a:ext cx="1374775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</xdr:colOff>
      <xdr:row>1</xdr:row>
      <xdr:rowOff>41275</xdr:rowOff>
    </xdr:from>
    <xdr:to>
      <xdr:col>1</xdr:col>
      <xdr:colOff>390525</xdr:colOff>
      <xdr:row>4</xdr:row>
      <xdr:rowOff>32</xdr:rowOff>
    </xdr:to>
    <xdr:cxnSp>
      <xdr:nvCxnSpPr>
        <xdr:cNvPr id="5" name="直接连接符 4"/>
        <xdr:cNvCxnSpPr/>
      </xdr:nvCxnSpPr>
      <xdr:spPr>
        <a:xfrm>
          <a:off x="38100" y="298450"/>
          <a:ext cx="1038225" cy="501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2</xdr:col>
      <xdr:colOff>9525</xdr:colOff>
      <xdr:row>4</xdr:row>
      <xdr:rowOff>0</xdr:rowOff>
    </xdr:to>
    <xdr:cxnSp>
      <xdr:nvCxnSpPr>
        <xdr:cNvPr id="6" name="直接连接符 5"/>
        <xdr:cNvCxnSpPr/>
      </xdr:nvCxnSpPr>
      <xdr:spPr>
        <a:xfrm>
          <a:off x="0" y="438150"/>
          <a:ext cx="1381125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</xdr:colOff>
      <xdr:row>1</xdr:row>
      <xdr:rowOff>47625</xdr:rowOff>
    </xdr:from>
    <xdr:to>
      <xdr:col>1</xdr:col>
      <xdr:colOff>390525</xdr:colOff>
      <xdr:row>4</xdr:row>
      <xdr:rowOff>0</xdr:rowOff>
    </xdr:to>
    <xdr:cxnSp>
      <xdr:nvCxnSpPr>
        <xdr:cNvPr id="7" name="直接连接符 6"/>
        <xdr:cNvCxnSpPr/>
      </xdr:nvCxnSpPr>
      <xdr:spPr>
        <a:xfrm>
          <a:off x="38100" y="304800"/>
          <a:ext cx="1038225" cy="495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2</xdr:col>
      <xdr:colOff>3192</xdr:colOff>
      <xdr:row>4</xdr:row>
      <xdr:rowOff>0</xdr:rowOff>
    </xdr:to>
    <xdr:cxnSp>
      <xdr:nvCxnSpPr>
        <xdr:cNvPr id="8" name="直接连接符 7"/>
        <xdr:cNvCxnSpPr/>
      </xdr:nvCxnSpPr>
      <xdr:spPr>
        <a:xfrm>
          <a:off x="0" y="438150"/>
          <a:ext cx="1374775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</xdr:colOff>
      <xdr:row>1</xdr:row>
      <xdr:rowOff>41275</xdr:rowOff>
    </xdr:from>
    <xdr:to>
      <xdr:col>1</xdr:col>
      <xdr:colOff>390525</xdr:colOff>
      <xdr:row>4</xdr:row>
      <xdr:rowOff>32</xdr:rowOff>
    </xdr:to>
    <xdr:cxnSp>
      <xdr:nvCxnSpPr>
        <xdr:cNvPr id="9" name="直接连接符 8"/>
        <xdr:cNvCxnSpPr/>
      </xdr:nvCxnSpPr>
      <xdr:spPr>
        <a:xfrm>
          <a:off x="38100" y="298450"/>
          <a:ext cx="1038225" cy="501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huangjin0124\FileStorage\File\2025-06\&#39640;&#40836;&#34917;&#36148;\2025\&#39640;&#40836;&#34917;&#36148;\2025\&#39640;&#40836;&#34917;&#36148;\2025\&#24453;&#22788;&#29702;\&#39640;&#40836;&#20154;&#31038;&#31995;&#32479;&#23548;&#20986;&#36134;&#21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6"/>
  <sheetViews>
    <sheetView tabSelected="1" topLeftCell="A59" workbookViewId="0">
      <selection activeCell="A1" sqref="A1:R66"/>
    </sheetView>
  </sheetViews>
  <sheetFormatPr defaultColWidth="9" defaultRowHeight="14.25"/>
  <sheetData>
    <row r="1" ht="20.25" spans="1:18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96"/>
    </row>
    <row r="2" spans="1:18">
      <c r="A2" s="3" t="s">
        <v>1</v>
      </c>
      <c r="B2" s="3"/>
      <c r="C2" s="4" t="s">
        <v>2</v>
      </c>
      <c r="D2" s="2" t="s">
        <v>3</v>
      </c>
      <c r="E2" s="4" t="s">
        <v>4</v>
      </c>
      <c r="F2" s="2" t="s">
        <v>3</v>
      </c>
      <c r="G2" s="4" t="s">
        <v>5</v>
      </c>
      <c r="H2" s="2" t="s">
        <v>3</v>
      </c>
      <c r="I2" s="2" t="s">
        <v>6</v>
      </c>
      <c r="J2" s="2" t="s">
        <v>3</v>
      </c>
      <c r="K2" s="4" t="s">
        <v>7</v>
      </c>
      <c r="L2" s="2" t="s">
        <v>3</v>
      </c>
      <c r="M2" s="4" t="s">
        <v>8</v>
      </c>
      <c r="N2" s="2" t="s">
        <v>9</v>
      </c>
      <c r="O2" s="4" t="s">
        <v>10</v>
      </c>
      <c r="P2" s="60" t="s">
        <v>11</v>
      </c>
      <c r="Q2" s="60" t="s">
        <v>12</v>
      </c>
      <c r="R2" s="56" t="s">
        <v>13</v>
      </c>
    </row>
    <row r="3" spans="1:18">
      <c r="A3" s="5" t="s">
        <v>14</v>
      </c>
      <c r="B3" s="5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4"/>
      <c r="Q3" s="4"/>
      <c r="R3" s="2"/>
    </row>
    <row r="4" spans="1:18">
      <c r="A4" s="5" t="s">
        <v>15</v>
      </c>
      <c r="B4" s="5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4"/>
      <c r="Q4" s="4"/>
      <c r="R4" s="2"/>
    </row>
    <row r="5" ht="18.75" spans="1:18">
      <c r="A5" s="6" t="s">
        <v>16</v>
      </c>
      <c r="B5" s="6" t="s">
        <v>17</v>
      </c>
      <c r="C5" s="7">
        <v>18</v>
      </c>
      <c r="D5" s="7">
        <v>900</v>
      </c>
      <c r="E5" s="7">
        <v>5</v>
      </c>
      <c r="F5" s="7">
        <v>500</v>
      </c>
      <c r="G5" s="7">
        <v>4</v>
      </c>
      <c r="H5" s="7">
        <v>800</v>
      </c>
      <c r="I5" s="7"/>
      <c r="J5" s="7"/>
      <c r="K5" s="7"/>
      <c r="L5" s="7"/>
      <c r="M5" s="7">
        <v>2</v>
      </c>
      <c r="N5" s="7">
        <v>300</v>
      </c>
      <c r="O5" s="7">
        <f t="shared" ref="O5:O10" si="0">C5+E5+G5+I5</f>
        <v>27</v>
      </c>
      <c r="P5" s="61">
        <f>O5+O6</f>
        <v>111</v>
      </c>
      <c r="Q5" s="6">
        <f>D5+F5+H5</f>
        <v>2200</v>
      </c>
      <c r="R5" s="97">
        <f>Q5+Q6</f>
        <v>10550</v>
      </c>
    </row>
    <row r="6" ht="18.75" spans="1:18">
      <c r="A6" s="8"/>
      <c r="B6" s="8" t="s">
        <v>18</v>
      </c>
      <c r="C6" s="9">
        <v>33</v>
      </c>
      <c r="D6" s="9">
        <v>1650</v>
      </c>
      <c r="E6" s="9">
        <v>35</v>
      </c>
      <c r="F6" s="9">
        <v>3500</v>
      </c>
      <c r="G6" s="9">
        <v>16</v>
      </c>
      <c r="H6" s="9">
        <v>3200</v>
      </c>
      <c r="I6" s="9"/>
      <c r="J6" s="9"/>
      <c r="K6" s="9"/>
      <c r="L6" s="9"/>
      <c r="M6" s="9">
        <v>3</v>
      </c>
      <c r="N6" s="9">
        <v>500</v>
      </c>
      <c r="O6" s="9">
        <f t="shared" si="0"/>
        <v>84</v>
      </c>
      <c r="P6" s="62"/>
      <c r="Q6" s="8">
        <f>D6+F6+H6</f>
        <v>8350</v>
      </c>
      <c r="R6" s="98"/>
    </row>
    <row r="7" ht="18.75" spans="1:18">
      <c r="A7" s="10" t="s">
        <v>19</v>
      </c>
      <c r="B7" s="11" t="s">
        <v>17</v>
      </c>
      <c r="C7" s="12">
        <v>11</v>
      </c>
      <c r="D7" s="12">
        <v>550</v>
      </c>
      <c r="E7" s="12">
        <v>2</v>
      </c>
      <c r="F7" s="12">
        <v>200</v>
      </c>
      <c r="G7" s="12">
        <v>1</v>
      </c>
      <c r="H7" s="12">
        <v>200</v>
      </c>
      <c r="I7" s="12"/>
      <c r="J7" s="12"/>
      <c r="K7" s="12"/>
      <c r="L7" s="12"/>
      <c r="M7" s="50">
        <v>1</v>
      </c>
      <c r="N7" s="29">
        <v>50</v>
      </c>
      <c r="O7" s="29">
        <f t="shared" ref="O7:O11" si="1">SUM(C7,E7,G7)</f>
        <v>14</v>
      </c>
      <c r="P7" s="63">
        <f t="shared" ref="P7:P11" si="2">SUM(O7,O8)</f>
        <v>40</v>
      </c>
      <c r="Q7" s="29">
        <f>SUM(D7,F7,H7)</f>
        <v>950</v>
      </c>
      <c r="R7" s="16">
        <f t="shared" ref="R7:R11" si="3">SUM(Q7,Q8)</f>
        <v>3500</v>
      </c>
    </row>
    <row r="8" ht="18.75" spans="1:18">
      <c r="A8" s="13"/>
      <c r="B8" s="14" t="s">
        <v>18</v>
      </c>
      <c r="C8" s="15">
        <v>11</v>
      </c>
      <c r="D8" s="15">
        <v>550</v>
      </c>
      <c r="E8" s="15">
        <v>10</v>
      </c>
      <c r="F8" s="15">
        <v>1000</v>
      </c>
      <c r="G8" s="15">
        <v>5</v>
      </c>
      <c r="H8" s="15">
        <v>1000</v>
      </c>
      <c r="I8" s="15"/>
      <c r="J8" s="15"/>
      <c r="K8" s="15"/>
      <c r="L8" s="15"/>
      <c r="M8" s="53"/>
      <c r="N8" s="32"/>
      <c r="O8" s="32">
        <f t="shared" si="1"/>
        <v>26</v>
      </c>
      <c r="P8" s="64"/>
      <c r="Q8" s="32">
        <f>SUM(D8,F8,H8)</f>
        <v>2550</v>
      </c>
      <c r="R8" s="18"/>
    </row>
    <row r="9" ht="18.75" spans="1:18">
      <c r="A9" s="16" t="s">
        <v>20</v>
      </c>
      <c r="B9" s="16" t="s">
        <v>17</v>
      </c>
      <c r="C9" s="17">
        <v>4</v>
      </c>
      <c r="D9" s="17">
        <v>200</v>
      </c>
      <c r="E9" s="17">
        <v>4</v>
      </c>
      <c r="F9" s="17">
        <v>400</v>
      </c>
      <c r="G9" s="17">
        <v>2</v>
      </c>
      <c r="H9" s="17">
        <v>400</v>
      </c>
      <c r="I9" s="17"/>
      <c r="J9" s="17"/>
      <c r="K9" s="65"/>
      <c r="L9" s="65"/>
      <c r="M9" s="66"/>
      <c r="N9" s="65"/>
      <c r="O9" s="67">
        <f t="shared" si="0"/>
        <v>10</v>
      </c>
      <c r="P9" s="68">
        <f t="shared" si="2"/>
        <v>114</v>
      </c>
      <c r="Q9" s="67">
        <f>D9+F9+H9+J9</f>
        <v>1000</v>
      </c>
      <c r="R9" s="99">
        <f t="shared" si="3"/>
        <v>9150</v>
      </c>
    </row>
    <row r="10" ht="18.75" spans="1:18">
      <c r="A10" s="18"/>
      <c r="B10" s="18" t="s">
        <v>18</v>
      </c>
      <c r="C10" s="19">
        <v>63</v>
      </c>
      <c r="D10" s="20">
        <v>3150</v>
      </c>
      <c r="E10" s="19">
        <v>32</v>
      </c>
      <c r="F10" s="19">
        <v>3200</v>
      </c>
      <c r="G10" s="19">
        <v>9</v>
      </c>
      <c r="H10" s="19">
        <v>1800</v>
      </c>
      <c r="I10" s="19"/>
      <c r="J10" s="19"/>
      <c r="K10" s="19">
        <v>2</v>
      </c>
      <c r="L10" s="19">
        <v>100</v>
      </c>
      <c r="M10" s="69">
        <v>2</v>
      </c>
      <c r="N10" s="70">
        <v>300</v>
      </c>
      <c r="O10" s="71">
        <f t="shared" si="0"/>
        <v>104</v>
      </c>
      <c r="P10" s="64"/>
      <c r="Q10" s="71">
        <f>D10+F10+H10+J10</f>
        <v>8150</v>
      </c>
      <c r="R10" s="100"/>
    </row>
    <row r="11" ht="18.75" spans="1:18">
      <c r="A11" s="21" t="s">
        <v>21</v>
      </c>
      <c r="B11" s="21" t="s">
        <v>17</v>
      </c>
      <c r="C11" s="22">
        <v>39</v>
      </c>
      <c r="D11" s="22">
        <v>1950</v>
      </c>
      <c r="E11" s="22">
        <v>22</v>
      </c>
      <c r="F11" s="22">
        <v>2200</v>
      </c>
      <c r="G11" s="22">
        <v>12</v>
      </c>
      <c r="H11" s="22">
        <v>2400</v>
      </c>
      <c r="I11" s="22"/>
      <c r="J11" s="22"/>
      <c r="K11" s="22"/>
      <c r="L11" s="22"/>
      <c r="M11" s="72"/>
      <c r="N11" s="22"/>
      <c r="O11" s="22">
        <f t="shared" si="1"/>
        <v>73</v>
      </c>
      <c r="P11" s="68">
        <f t="shared" si="2"/>
        <v>255</v>
      </c>
      <c r="Q11" s="22">
        <f t="shared" ref="Q11:Q16" si="4">SUM(D11,F11,H11,J11)</f>
        <v>6550</v>
      </c>
      <c r="R11" s="22">
        <f t="shared" si="3"/>
        <v>23500</v>
      </c>
    </row>
    <row r="12" ht="18.75" spans="1:18">
      <c r="A12" s="23"/>
      <c r="B12" s="24" t="s">
        <v>18</v>
      </c>
      <c r="C12" s="23">
        <v>96</v>
      </c>
      <c r="D12" s="23">
        <v>4850</v>
      </c>
      <c r="E12" s="23">
        <v>54</v>
      </c>
      <c r="F12" s="23">
        <v>5400</v>
      </c>
      <c r="G12" s="23">
        <v>31</v>
      </c>
      <c r="H12" s="23">
        <v>6200</v>
      </c>
      <c r="I12" s="23">
        <v>1</v>
      </c>
      <c r="J12" s="23">
        <v>500</v>
      </c>
      <c r="K12" s="23">
        <v>1</v>
      </c>
      <c r="L12" s="23">
        <v>50</v>
      </c>
      <c r="M12" s="73">
        <v>2</v>
      </c>
      <c r="N12" s="23">
        <v>150</v>
      </c>
      <c r="O12" s="23">
        <f>SUM(C12,E12,G12,I12)</f>
        <v>182</v>
      </c>
      <c r="P12" s="64"/>
      <c r="Q12" s="23">
        <f t="shared" si="4"/>
        <v>16950</v>
      </c>
      <c r="R12" s="23"/>
    </row>
    <row r="13" spans="1:18">
      <c r="A13" s="16" t="s">
        <v>22</v>
      </c>
      <c r="B13" s="16" t="s">
        <v>17</v>
      </c>
      <c r="C13" s="12">
        <v>2</v>
      </c>
      <c r="D13" s="12">
        <v>100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16">
        <f>SUM(C13)</f>
        <v>2</v>
      </c>
      <c r="P13" s="74">
        <f>SUM(O13,O14)</f>
        <v>81</v>
      </c>
      <c r="Q13" s="29">
        <f>SUM(D13,F13,H13)</f>
        <v>100</v>
      </c>
      <c r="R13" s="29">
        <f>SUM(Q13,Q14)</f>
        <v>7700</v>
      </c>
    </row>
    <row r="14" spans="1:18">
      <c r="A14" s="18"/>
      <c r="B14" s="18" t="s">
        <v>18</v>
      </c>
      <c r="C14" s="15">
        <v>38</v>
      </c>
      <c r="D14" s="15">
        <v>1900</v>
      </c>
      <c r="E14" s="15">
        <v>25</v>
      </c>
      <c r="F14" s="15">
        <v>2500</v>
      </c>
      <c r="G14" s="26">
        <v>16</v>
      </c>
      <c r="H14" s="15">
        <v>3200</v>
      </c>
      <c r="I14" s="2"/>
      <c r="J14" s="2"/>
      <c r="K14" s="2">
        <v>2</v>
      </c>
      <c r="L14" s="2">
        <v>100</v>
      </c>
      <c r="M14" s="2">
        <v>1</v>
      </c>
      <c r="N14" s="59">
        <v>200</v>
      </c>
      <c r="O14" s="18">
        <f>SUM(C14,E14,G14)</f>
        <v>79</v>
      </c>
      <c r="P14" s="75"/>
      <c r="Q14" s="32">
        <f>SUM(D14,F14,H14)</f>
        <v>7600</v>
      </c>
      <c r="R14" s="32"/>
    </row>
    <row r="15" spans="1:18">
      <c r="A15" s="16" t="s">
        <v>23</v>
      </c>
      <c r="B15" s="16" t="s">
        <v>17</v>
      </c>
      <c r="C15" s="25">
        <v>46</v>
      </c>
      <c r="D15" s="25">
        <v>2300</v>
      </c>
      <c r="E15" s="25">
        <v>16</v>
      </c>
      <c r="F15" s="25">
        <v>1600</v>
      </c>
      <c r="G15" s="25">
        <v>6</v>
      </c>
      <c r="H15" s="25">
        <v>1200</v>
      </c>
      <c r="I15" s="25">
        <v>0</v>
      </c>
      <c r="J15" s="25">
        <v>0</v>
      </c>
      <c r="K15" s="25">
        <v>2</v>
      </c>
      <c r="L15" s="25"/>
      <c r="M15" s="25">
        <v>1</v>
      </c>
      <c r="N15" s="25"/>
      <c r="O15" s="16">
        <f>C15+E15+G15+I15</f>
        <v>68</v>
      </c>
      <c r="P15" s="74">
        <f>SUM(O15,O16)</f>
        <v>310</v>
      </c>
      <c r="Q15" s="16">
        <f t="shared" si="4"/>
        <v>5100</v>
      </c>
      <c r="R15" s="74">
        <f>SUM(Q15,Q16)</f>
        <v>27950</v>
      </c>
    </row>
    <row r="16" spans="1:18">
      <c r="A16" s="18"/>
      <c r="B16" s="18" t="s">
        <v>18</v>
      </c>
      <c r="C16" s="2">
        <v>141</v>
      </c>
      <c r="D16" s="2">
        <v>7750</v>
      </c>
      <c r="E16" s="2">
        <v>77</v>
      </c>
      <c r="F16" s="2">
        <v>10000</v>
      </c>
      <c r="G16" s="2">
        <v>23</v>
      </c>
      <c r="H16" s="2">
        <v>4600</v>
      </c>
      <c r="I16" s="2">
        <v>1</v>
      </c>
      <c r="J16" s="2">
        <v>500</v>
      </c>
      <c r="K16" s="2">
        <v>6</v>
      </c>
      <c r="L16" s="2"/>
      <c r="M16" s="2">
        <v>8</v>
      </c>
      <c r="N16" s="2"/>
      <c r="O16" s="18">
        <f>C16+E16+G16+I16</f>
        <v>242</v>
      </c>
      <c r="P16" s="75"/>
      <c r="Q16" s="18">
        <f t="shared" si="4"/>
        <v>22850</v>
      </c>
      <c r="R16" s="75"/>
    </row>
    <row r="17" spans="1:18">
      <c r="A17" s="16" t="s">
        <v>24</v>
      </c>
      <c r="B17" s="16" t="s">
        <v>17</v>
      </c>
      <c r="C17" s="12">
        <v>18</v>
      </c>
      <c r="D17" s="12">
        <v>900</v>
      </c>
      <c r="E17" s="12">
        <v>8</v>
      </c>
      <c r="F17" s="12">
        <v>800</v>
      </c>
      <c r="G17" s="12">
        <v>3</v>
      </c>
      <c r="H17" s="12">
        <v>600</v>
      </c>
      <c r="I17" s="76">
        <v>0</v>
      </c>
      <c r="J17" s="76">
        <v>0</v>
      </c>
      <c r="K17" s="76">
        <v>0</v>
      </c>
      <c r="L17" s="76">
        <v>0</v>
      </c>
      <c r="M17" s="76">
        <v>0</v>
      </c>
      <c r="N17" s="76">
        <v>0</v>
      </c>
      <c r="O17" s="77">
        <f t="shared" ref="O17:O20" si="5">C17+E17+G17</f>
        <v>29</v>
      </c>
      <c r="P17" s="74">
        <f>O17+O18</f>
        <v>101</v>
      </c>
      <c r="Q17" s="16">
        <f t="shared" ref="Q17:Q20" si="6">D17+F17+H17</f>
        <v>2300</v>
      </c>
      <c r="R17" s="74">
        <f>Q17+Q18</f>
        <v>7650</v>
      </c>
    </row>
    <row r="18" spans="1:18">
      <c r="A18" s="18"/>
      <c r="B18" s="18" t="s">
        <v>18</v>
      </c>
      <c r="C18" s="27">
        <v>49</v>
      </c>
      <c r="D18" s="27">
        <v>2450</v>
      </c>
      <c r="E18" s="27">
        <v>17</v>
      </c>
      <c r="F18" s="27">
        <v>1700</v>
      </c>
      <c r="G18" s="27">
        <v>6</v>
      </c>
      <c r="H18" s="27">
        <v>1200</v>
      </c>
      <c r="I18" s="78">
        <v>0</v>
      </c>
      <c r="J18" s="78">
        <v>0</v>
      </c>
      <c r="K18" s="78">
        <v>0</v>
      </c>
      <c r="L18" s="78">
        <v>0</v>
      </c>
      <c r="M18" s="78">
        <v>0</v>
      </c>
      <c r="N18" s="78">
        <v>0</v>
      </c>
      <c r="O18" s="79">
        <f t="shared" si="5"/>
        <v>72</v>
      </c>
      <c r="P18" s="75"/>
      <c r="Q18" s="18">
        <f t="shared" si="6"/>
        <v>5350</v>
      </c>
      <c r="R18" s="75"/>
    </row>
    <row r="19" spans="1:18">
      <c r="A19" s="28" t="s">
        <v>25</v>
      </c>
      <c r="B19" s="29" t="s">
        <v>17</v>
      </c>
      <c r="C19" s="30"/>
      <c r="D19" s="30">
        <v>0</v>
      </c>
      <c r="E19" s="30">
        <v>1</v>
      </c>
      <c r="F19" s="30">
        <v>100</v>
      </c>
      <c r="G19" s="30">
        <v>3</v>
      </c>
      <c r="H19" s="30">
        <v>600</v>
      </c>
      <c r="I19" s="30"/>
      <c r="J19" s="30"/>
      <c r="K19" s="30"/>
      <c r="L19" s="30"/>
      <c r="M19" s="30"/>
      <c r="N19" s="30"/>
      <c r="O19" s="16">
        <f t="shared" si="5"/>
        <v>4</v>
      </c>
      <c r="P19" s="16">
        <f>SUM(O19:O20)</f>
        <v>131</v>
      </c>
      <c r="Q19" s="16">
        <f>SUM(D19,F19,H19)</f>
        <v>700</v>
      </c>
      <c r="R19" s="16">
        <f>SUM(Q19:Q20)</f>
        <v>11400</v>
      </c>
    </row>
    <row r="20" spans="1:18">
      <c r="A20" s="31"/>
      <c r="B20" s="32" t="s">
        <v>18</v>
      </c>
      <c r="C20" s="33">
        <v>74</v>
      </c>
      <c r="D20" s="33">
        <v>3700</v>
      </c>
      <c r="E20" s="33">
        <v>36</v>
      </c>
      <c r="F20" s="33">
        <v>3600</v>
      </c>
      <c r="G20" s="33">
        <v>17</v>
      </c>
      <c r="H20" s="33">
        <v>3400</v>
      </c>
      <c r="I20" s="33"/>
      <c r="J20" s="33"/>
      <c r="K20" s="33"/>
      <c r="L20" s="33"/>
      <c r="M20" s="33">
        <v>1</v>
      </c>
      <c r="N20" s="33">
        <v>50</v>
      </c>
      <c r="O20" s="18">
        <f t="shared" si="5"/>
        <v>127</v>
      </c>
      <c r="P20" s="18"/>
      <c r="Q20" s="18">
        <f t="shared" si="6"/>
        <v>10700</v>
      </c>
      <c r="R20" s="18"/>
    </row>
    <row r="21" spans="1:18">
      <c r="A21" s="16" t="s">
        <v>26</v>
      </c>
      <c r="B21" s="16" t="s">
        <v>17</v>
      </c>
      <c r="C21" s="25">
        <v>21</v>
      </c>
      <c r="D21" s="25">
        <v>1050</v>
      </c>
      <c r="E21" s="25">
        <v>9</v>
      </c>
      <c r="F21" s="25">
        <v>900</v>
      </c>
      <c r="G21" s="25">
        <v>1</v>
      </c>
      <c r="H21" s="25">
        <v>200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16">
        <f>SUM(C21,E21,G21)</f>
        <v>31</v>
      </c>
      <c r="P21" s="80">
        <f>SUM(O21,O22)</f>
        <v>60</v>
      </c>
      <c r="Q21" s="16">
        <f t="shared" ref="Q21:Q24" si="7">SUM(D21,F21,H21,J21)</f>
        <v>2150</v>
      </c>
      <c r="R21" s="80">
        <f>SUM(Q21,Q22)</f>
        <v>4950</v>
      </c>
    </row>
    <row r="22" spans="1:18">
      <c r="A22" s="18"/>
      <c r="B22" s="18" t="s">
        <v>18</v>
      </c>
      <c r="C22" s="2">
        <v>15</v>
      </c>
      <c r="D22" s="2">
        <v>1100</v>
      </c>
      <c r="E22" s="2">
        <v>11</v>
      </c>
      <c r="F22" s="2">
        <v>1100</v>
      </c>
      <c r="G22" s="2">
        <v>3</v>
      </c>
      <c r="H22" s="2">
        <v>600</v>
      </c>
      <c r="I22" s="2">
        <v>0</v>
      </c>
      <c r="J22" s="2">
        <v>0</v>
      </c>
      <c r="K22" s="2">
        <v>1</v>
      </c>
      <c r="L22" s="2">
        <v>50</v>
      </c>
      <c r="M22" s="2">
        <v>0</v>
      </c>
      <c r="N22" s="2">
        <v>0</v>
      </c>
      <c r="O22" s="18">
        <f>SUM(C22,E22,G22)</f>
        <v>29</v>
      </c>
      <c r="P22" s="81"/>
      <c r="Q22" s="18">
        <f t="shared" si="7"/>
        <v>2800</v>
      </c>
      <c r="R22" s="81"/>
    </row>
    <row r="23" spans="1:18">
      <c r="A23" s="16" t="s">
        <v>27</v>
      </c>
      <c r="B23" s="16" t="s">
        <v>17</v>
      </c>
      <c r="C23" s="25">
        <v>3</v>
      </c>
      <c r="D23" s="25">
        <v>150</v>
      </c>
      <c r="E23" s="25">
        <v>2</v>
      </c>
      <c r="F23" s="25">
        <v>200</v>
      </c>
      <c r="G23" s="25">
        <v>2</v>
      </c>
      <c r="H23" s="25">
        <v>400</v>
      </c>
      <c r="I23" s="25"/>
      <c r="J23" s="25"/>
      <c r="K23" s="25"/>
      <c r="L23" s="25"/>
      <c r="M23" s="25">
        <v>1</v>
      </c>
      <c r="N23" s="25">
        <v>100</v>
      </c>
      <c r="O23" s="16">
        <f t="shared" ref="O23:O25" si="8">C23+E23+G23+I23</f>
        <v>7</v>
      </c>
      <c r="P23" s="74">
        <f>SUM(O23,O24)</f>
        <v>60</v>
      </c>
      <c r="Q23" s="16">
        <f t="shared" si="7"/>
        <v>750</v>
      </c>
      <c r="R23" s="74">
        <f>SUM(Q23,Q24)</f>
        <v>4250</v>
      </c>
    </row>
    <row r="24" spans="1:18">
      <c r="A24" s="18"/>
      <c r="B24" s="18" t="s">
        <v>18</v>
      </c>
      <c r="C24" s="2">
        <v>42</v>
      </c>
      <c r="D24" s="2">
        <v>2100</v>
      </c>
      <c r="E24" s="2">
        <v>8</v>
      </c>
      <c r="F24" s="2">
        <v>800</v>
      </c>
      <c r="G24" s="2">
        <v>3</v>
      </c>
      <c r="H24" s="2">
        <v>600</v>
      </c>
      <c r="I24" s="2"/>
      <c r="J24" s="2"/>
      <c r="K24" s="2">
        <v>1</v>
      </c>
      <c r="L24" s="2">
        <v>50</v>
      </c>
      <c r="M24" s="2"/>
      <c r="N24" s="2"/>
      <c r="O24" s="18">
        <f t="shared" si="8"/>
        <v>53</v>
      </c>
      <c r="P24" s="75"/>
      <c r="Q24" s="18">
        <f t="shared" si="7"/>
        <v>3500</v>
      </c>
      <c r="R24" s="75"/>
    </row>
    <row r="25" spans="1:18">
      <c r="A25" s="16" t="s">
        <v>28</v>
      </c>
      <c r="B25" s="16" t="s">
        <v>17</v>
      </c>
      <c r="C25" s="25">
        <v>86</v>
      </c>
      <c r="D25" s="25">
        <v>4350</v>
      </c>
      <c r="E25" s="25">
        <v>40</v>
      </c>
      <c r="F25" s="25">
        <v>4000</v>
      </c>
      <c r="G25" s="25">
        <v>7</v>
      </c>
      <c r="H25" s="25">
        <v>1400</v>
      </c>
      <c r="I25" s="25"/>
      <c r="J25" s="25"/>
      <c r="K25" s="25">
        <v>2</v>
      </c>
      <c r="L25" s="25">
        <v>150</v>
      </c>
      <c r="M25" s="25">
        <v>2</v>
      </c>
      <c r="N25" s="25">
        <v>200</v>
      </c>
      <c r="O25" s="25">
        <f t="shared" si="8"/>
        <v>133</v>
      </c>
      <c r="P25" s="82">
        <f>O25</f>
        <v>133</v>
      </c>
      <c r="Q25" s="16">
        <f>SUM(D25+F25+H25+J25)</f>
        <v>9750</v>
      </c>
      <c r="R25" s="82">
        <f>Q25</f>
        <v>9750</v>
      </c>
    </row>
    <row r="26" spans="1:18">
      <c r="A26" s="18"/>
      <c r="B26" s="18" t="s">
        <v>18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81"/>
      <c r="Q26" s="18"/>
      <c r="R26" s="81"/>
    </row>
    <row r="27" spans="1:18">
      <c r="A27" s="34" t="s">
        <v>29</v>
      </c>
      <c r="B27" s="34" t="s">
        <v>17</v>
      </c>
      <c r="C27" s="29">
        <v>75</v>
      </c>
      <c r="D27" s="29">
        <f>C27*50</f>
        <v>3750</v>
      </c>
      <c r="E27" s="29">
        <v>47</v>
      </c>
      <c r="F27" s="29">
        <f>E27*100</f>
        <v>4700</v>
      </c>
      <c r="G27" s="29">
        <v>19</v>
      </c>
      <c r="H27" s="29">
        <f t="shared" ref="H27:H32" si="9">G27*200</f>
        <v>3800</v>
      </c>
      <c r="I27" s="29">
        <v>0</v>
      </c>
      <c r="J27" s="29">
        <v>0</v>
      </c>
      <c r="K27" s="29">
        <v>2</v>
      </c>
      <c r="L27" s="29">
        <v>100</v>
      </c>
      <c r="M27" s="29">
        <v>1</v>
      </c>
      <c r="N27" s="29">
        <v>50</v>
      </c>
      <c r="O27" s="29">
        <f t="shared" ref="O27:O34" si="10">C27+E27+G27</f>
        <v>141</v>
      </c>
      <c r="P27" s="63">
        <f>SUM(O27,O28)</f>
        <v>144</v>
      </c>
      <c r="Q27" s="29">
        <f t="shared" ref="Q27:Q34" si="11">D27+F27+H27</f>
        <v>12250</v>
      </c>
      <c r="R27" s="101">
        <f>SUM(Q27,Q28)</f>
        <v>12400</v>
      </c>
    </row>
    <row r="28" spans="1:18">
      <c r="A28" s="14"/>
      <c r="B28" s="14" t="s">
        <v>18</v>
      </c>
      <c r="C28" s="32">
        <v>3</v>
      </c>
      <c r="D28" s="32">
        <v>150</v>
      </c>
      <c r="E28" s="14"/>
      <c r="F28" s="14"/>
      <c r="G28" s="14"/>
      <c r="H28" s="14"/>
      <c r="I28" s="14"/>
      <c r="J28" s="14"/>
      <c r="K28" s="32"/>
      <c r="L28" s="32"/>
      <c r="M28" s="32"/>
      <c r="N28" s="32"/>
      <c r="O28" s="32">
        <f t="shared" si="10"/>
        <v>3</v>
      </c>
      <c r="P28" s="64"/>
      <c r="Q28" s="32">
        <f t="shared" si="11"/>
        <v>150</v>
      </c>
      <c r="R28" s="102"/>
    </row>
    <row r="29" spans="1:18">
      <c r="A29" s="35" t="s">
        <v>30</v>
      </c>
      <c r="B29" s="35" t="s">
        <v>17</v>
      </c>
      <c r="C29" s="36">
        <v>84</v>
      </c>
      <c r="D29" s="36">
        <v>4200</v>
      </c>
      <c r="E29" s="36">
        <v>41</v>
      </c>
      <c r="F29" s="36">
        <v>4100</v>
      </c>
      <c r="G29" s="36">
        <v>12</v>
      </c>
      <c r="H29" s="36">
        <v>2400</v>
      </c>
      <c r="I29" s="36">
        <v>0</v>
      </c>
      <c r="J29" s="36">
        <v>0</v>
      </c>
      <c r="K29" s="36">
        <v>2</v>
      </c>
      <c r="L29" s="36">
        <v>100</v>
      </c>
      <c r="M29" s="36"/>
      <c r="N29" s="36"/>
      <c r="O29" s="36">
        <f>SUM(C29,E29,G29,I29)</f>
        <v>137</v>
      </c>
      <c r="P29" s="83">
        <f>SUM(O29,O30)</f>
        <v>145</v>
      </c>
      <c r="Q29" s="36">
        <f>SUM(D29,F29,H29,J29)</f>
        <v>10700</v>
      </c>
      <c r="R29" s="36">
        <f>SUM(Q29,Q30)</f>
        <v>11350</v>
      </c>
    </row>
    <row r="30" spans="1:18">
      <c r="A30" s="37"/>
      <c r="B30" s="37" t="s">
        <v>18</v>
      </c>
      <c r="C30" s="38">
        <v>5</v>
      </c>
      <c r="D30" s="38">
        <v>250</v>
      </c>
      <c r="E30" s="38">
        <v>2</v>
      </c>
      <c r="F30" s="38">
        <v>200</v>
      </c>
      <c r="G30" s="38">
        <v>1</v>
      </c>
      <c r="H30" s="38">
        <v>200</v>
      </c>
      <c r="I30" s="38">
        <v>0</v>
      </c>
      <c r="J30" s="38"/>
      <c r="K30" s="38"/>
      <c r="L30" s="38"/>
      <c r="M30" s="38"/>
      <c r="N30" s="38"/>
      <c r="O30" s="38">
        <f>SUM(C30,E30,G30)</f>
        <v>8</v>
      </c>
      <c r="P30" s="84"/>
      <c r="Q30" s="38">
        <f>SUM(D30,F30,H30,J30)</f>
        <v>650</v>
      </c>
      <c r="R30" s="38"/>
    </row>
    <row r="31" spans="1:18">
      <c r="A31" s="39" t="s">
        <v>31</v>
      </c>
      <c r="B31" s="11" t="s">
        <v>17</v>
      </c>
      <c r="C31" s="12">
        <v>44</v>
      </c>
      <c r="D31" s="12">
        <v>2250</v>
      </c>
      <c r="E31" s="12">
        <v>31</v>
      </c>
      <c r="F31" s="12">
        <f>E31*100</f>
        <v>3100</v>
      </c>
      <c r="G31" s="12">
        <v>21</v>
      </c>
      <c r="H31" s="12">
        <f t="shared" si="9"/>
        <v>4200</v>
      </c>
      <c r="I31" s="12">
        <v>1</v>
      </c>
      <c r="J31" s="12">
        <v>500</v>
      </c>
      <c r="K31" s="12">
        <v>2</v>
      </c>
      <c r="L31" s="12">
        <v>200</v>
      </c>
      <c r="M31" s="12">
        <v>1</v>
      </c>
      <c r="N31" s="12"/>
      <c r="O31" s="29">
        <f>C31+E31+G31+I31</f>
        <v>97</v>
      </c>
      <c r="P31" s="85">
        <f>O31+O32</f>
        <v>197</v>
      </c>
      <c r="Q31" s="29">
        <f>SUM(J31,H31,F31,D31)</f>
        <v>10050</v>
      </c>
      <c r="R31" s="85">
        <f>Q31+Q32</f>
        <v>20950</v>
      </c>
    </row>
    <row r="32" spans="1:18">
      <c r="A32" s="40"/>
      <c r="B32" s="14" t="s">
        <v>18</v>
      </c>
      <c r="C32" s="15">
        <v>48</v>
      </c>
      <c r="D32" s="15">
        <f>C32*50</f>
        <v>2400</v>
      </c>
      <c r="E32" s="15">
        <v>36</v>
      </c>
      <c r="F32" s="15">
        <v>5300</v>
      </c>
      <c r="G32" s="15">
        <v>16</v>
      </c>
      <c r="H32" s="15">
        <f t="shared" si="9"/>
        <v>3200</v>
      </c>
      <c r="I32" s="15"/>
      <c r="J32" s="15"/>
      <c r="K32" s="15">
        <v>3</v>
      </c>
      <c r="L32" s="15">
        <v>1900</v>
      </c>
      <c r="M32" s="15">
        <v>1</v>
      </c>
      <c r="N32" s="15"/>
      <c r="O32" s="32">
        <f t="shared" si="10"/>
        <v>100</v>
      </c>
      <c r="P32" s="86"/>
      <c r="Q32" s="32">
        <f t="shared" si="11"/>
        <v>10900</v>
      </c>
      <c r="R32" s="86"/>
    </row>
    <row r="33" spans="1:18">
      <c r="A33" s="16" t="s">
        <v>32</v>
      </c>
      <c r="B33" s="16" t="s">
        <v>17</v>
      </c>
      <c r="C33" s="29">
        <v>3</v>
      </c>
      <c r="D33" s="29">
        <v>150</v>
      </c>
      <c r="E33" s="29">
        <v>4</v>
      </c>
      <c r="F33" s="29">
        <v>400</v>
      </c>
      <c r="G33" s="29">
        <v>1</v>
      </c>
      <c r="H33" s="29">
        <v>200</v>
      </c>
      <c r="I33" s="29">
        <v>0</v>
      </c>
      <c r="J33" s="29">
        <v>0</v>
      </c>
      <c r="K33" s="29">
        <v>0</v>
      </c>
      <c r="L33" s="29">
        <v>0</v>
      </c>
      <c r="M33" s="29">
        <v>0</v>
      </c>
      <c r="N33" s="29">
        <v>0</v>
      </c>
      <c r="O33" s="16">
        <f t="shared" si="10"/>
        <v>8</v>
      </c>
      <c r="P33" s="74">
        <f>O33+O34</f>
        <v>66</v>
      </c>
      <c r="Q33" s="16">
        <f t="shared" si="11"/>
        <v>750</v>
      </c>
      <c r="R33" s="74">
        <f>Q33+Q34</f>
        <v>5550</v>
      </c>
    </row>
    <row r="34" spans="1:18">
      <c r="A34" s="18"/>
      <c r="B34" s="18" t="s">
        <v>18</v>
      </c>
      <c r="C34" s="32">
        <v>31</v>
      </c>
      <c r="D34" s="32">
        <v>1600</v>
      </c>
      <c r="E34" s="32">
        <v>22</v>
      </c>
      <c r="F34" s="32">
        <v>2200</v>
      </c>
      <c r="G34" s="32">
        <v>5</v>
      </c>
      <c r="H34" s="32">
        <v>1000</v>
      </c>
      <c r="I34" s="32">
        <v>0</v>
      </c>
      <c r="J34" s="32">
        <v>0</v>
      </c>
      <c r="K34" s="32">
        <v>1</v>
      </c>
      <c r="L34" s="32">
        <v>50</v>
      </c>
      <c r="M34" s="32">
        <v>1</v>
      </c>
      <c r="N34" s="32">
        <v>50</v>
      </c>
      <c r="O34" s="18">
        <f t="shared" si="10"/>
        <v>58</v>
      </c>
      <c r="P34" s="75"/>
      <c r="Q34" s="18">
        <f t="shared" si="11"/>
        <v>4800</v>
      </c>
      <c r="R34" s="75"/>
    </row>
    <row r="35" spans="1:18">
      <c r="A35" s="41" t="s">
        <v>33</v>
      </c>
      <c r="B35" s="42" t="s">
        <v>17</v>
      </c>
      <c r="C35" s="43">
        <v>3</v>
      </c>
      <c r="D35" s="43">
        <v>150</v>
      </c>
      <c r="E35" s="43">
        <v>1</v>
      </c>
      <c r="F35" s="43">
        <v>100</v>
      </c>
      <c r="G35" s="43"/>
      <c r="H35" s="43">
        <v>0</v>
      </c>
      <c r="I35" s="43"/>
      <c r="J35" s="43"/>
      <c r="K35" s="43"/>
      <c r="L35" s="43"/>
      <c r="M35" s="87"/>
      <c r="N35" s="87"/>
      <c r="O35" s="87">
        <f>SUM(C35,E35)</f>
        <v>4</v>
      </c>
      <c r="P35" s="83">
        <f>SUM(O35,O36)</f>
        <v>17</v>
      </c>
      <c r="Q35" s="87">
        <f>D35+F35+H35+J35</f>
        <v>250</v>
      </c>
      <c r="R35" s="103">
        <f>SUM(Q35,Q36)</f>
        <v>1150</v>
      </c>
    </row>
    <row r="36" spans="1:18">
      <c r="A36" s="44"/>
      <c r="B36" s="45" t="s">
        <v>18</v>
      </c>
      <c r="C36" s="46">
        <v>8</v>
      </c>
      <c r="D36" s="46">
        <v>400</v>
      </c>
      <c r="E36" s="46">
        <v>5</v>
      </c>
      <c r="F36" s="46">
        <v>500</v>
      </c>
      <c r="G36" s="46"/>
      <c r="H36" s="46">
        <v>0</v>
      </c>
      <c r="I36" s="46"/>
      <c r="J36" s="46">
        <v>0</v>
      </c>
      <c r="K36" s="46" t="s">
        <v>34</v>
      </c>
      <c r="L36" s="46" t="s">
        <v>34</v>
      </c>
      <c r="M36" s="88"/>
      <c r="N36" s="88"/>
      <c r="O36" s="88">
        <f>SUM(C36,E36)</f>
        <v>13</v>
      </c>
      <c r="P36" s="84"/>
      <c r="Q36" s="88">
        <f>SUM(D36,F36,H36)</f>
        <v>900</v>
      </c>
      <c r="R36" s="104"/>
    </row>
    <row r="37" spans="1:18">
      <c r="A37" s="16" t="s">
        <v>35</v>
      </c>
      <c r="B37" s="16" t="s">
        <v>17</v>
      </c>
      <c r="C37" s="25">
        <v>27</v>
      </c>
      <c r="D37" s="47">
        <v>1350</v>
      </c>
      <c r="E37" s="25">
        <v>15</v>
      </c>
      <c r="F37" s="47">
        <v>1500</v>
      </c>
      <c r="G37" s="25">
        <v>7</v>
      </c>
      <c r="H37" s="47">
        <v>1400</v>
      </c>
      <c r="I37" s="25">
        <v>0</v>
      </c>
      <c r="J37" s="47">
        <v>0</v>
      </c>
      <c r="K37" s="25">
        <v>0</v>
      </c>
      <c r="L37" s="47">
        <v>0</v>
      </c>
      <c r="M37" s="25">
        <v>0</v>
      </c>
      <c r="N37" s="47">
        <v>0</v>
      </c>
      <c r="O37" s="25">
        <f>C37+E37+G37+I37</f>
        <v>49</v>
      </c>
      <c r="P37" s="16">
        <f>SUM(O37)</f>
        <v>49</v>
      </c>
      <c r="Q37" s="16">
        <f>SUM(D37,F37,H37,J37)</f>
        <v>4250</v>
      </c>
      <c r="R37" s="105">
        <f>SUM(Q37)</f>
        <v>4250</v>
      </c>
    </row>
    <row r="38" spans="1:18">
      <c r="A38" s="18"/>
      <c r="B38" s="18" t="s">
        <v>18</v>
      </c>
      <c r="C38" s="2"/>
      <c r="D38" s="4"/>
      <c r="E38" s="2"/>
      <c r="F38" s="4"/>
      <c r="G38" s="2"/>
      <c r="H38" s="4"/>
      <c r="I38" s="2"/>
      <c r="J38" s="4"/>
      <c r="K38" s="2"/>
      <c r="L38" s="4"/>
      <c r="M38" s="2"/>
      <c r="N38" s="4"/>
      <c r="O38" s="2"/>
      <c r="P38" s="18"/>
      <c r="Q38" s="18"/>
      <c r="R38" s="106"/>
    </row>
    <row r="39" ht="18.75" spans="1:18">
      <c r="A39" s="48" t="s">
        <v>36</v>
      </c>
      <c r="B39" s="49" t="s">
        <v>17</v>
      </c>
      <c r="C39" s="50">
        <v>9</v>
      </c>
      <c r="D39" s="50">
        <v>450</v>
      </c>
      <c r="E39" s="50">
        <v>5</v>
      </c>
      <c r="F39" s="50">
        <v>500</v>
      </c>
      <c r="G39" s="50">
        <v>3</v>
      </c>
      <c r="H39" s="50">
        <v>600</v>
      </c>
      <c r="I39" s="50"/>
      <c r="J39" s="50"/>
      <c r="K39" s="50">
        <v>1</v>
      </c>
      <c r="L39" s="50"/>
      <c r="M39" s="50"/>
      <c r="N39" s="89"/>
      <c r="O39" s="50">
        <f>SUM(C39,E39,G39)</f>
        <v>17</v>
      </c>
      <c r="P39" s="90">
        <f>SUM(O39)</f>
        <v>17</v>
      </c>
      <c r="Q39" s="50">
        <f>SUM(D39,F39,H39)</f>
        <v>1550</v>
      </c>
      <c r="R39" s="50">
        <f>SUM(Q39)</f>
        <v>1550</v>
      </c>
    </row>
    <row r="40" ht="18.75" spans="1:18">
      <c r="A40" s="51"/>
      <c r="B40" s="52" t="s">
        <v>18</v>
      </c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91"/>
      <c r="O40" s="53"/>
      <c r="P40" s="92"/>
      <c r="Q40" s="53"/>
      <c r="R40" s="53"/>
    </row>
    <row r="41" spans="1:18">
      <c r="A41" s="16" t="s">
        <v>37</v>
      </c>
      <c r="B41" s="16" t="s">
        <v>17</v>
      </c>
      <c r="C41" s="12">
        <v>2</v>
      </c>
      <c r="D41" s="12">
        <v>100</v>
      </c>
      <c r="E41" s="25">
        <v>2</v>
      </c>
      <c r="F41" s="25">
        <v>200</v>
      </c>
      <c r="G41" s="25"/>
      <c r="H41" s="25"/>
      <c r="I41" s="25"/>
      <c r="J41" s="25"/>
      <c r="K41" s="25"/>
      <c r="L41" s="25"/>
      <c r="M41" s="25"/>
      <c r="N41" s="25"/>
      <c r="O41" s="16">
        <f>SUM(C41,E41)</f>
        <v>4</v>
      </c>
      <c r="P41" s="74">
        <f>SUM(O41,O42)</f>
        <v>58</v>
      </c>
      <c r="Q41" s="29">
        <f>SUM(D41,F41)</f>
        <v>300</v>
      </c>
      <c r="R41" s="29">
        <f>SUM(Q41,Q42)</f>
        <v>4400</v>
      </c>
    </row>
    <row r="42" spans="1:18">
      <c r="A42" s="18"/>
      <c r="B42" s="18" t="s">
        <v>18</v>
      </c>
      <c r="C42" s="15">
        <v>34</v>
      </c>
      <c r="D42" s="15">
        <v>1900</v>
      </c>
      <c r="E42" s="15">
        <v>18</v>
      </c>
      <c r="F42" s="15">
        <v>1800</v>
      </c>
      <c r="G42" s="26">
        <v>2</v>
      </c>
      <c r="H42" s="15">
        <v>400</v>
      </c>
      <c r="I42" s="2"/>
      <c r="J42" s="2"/>
      <c r="K42" s="2">
        <v>3</v>
      </c>
      <c r="L42" s="2"/>
      <c r="M42" s="2">
        <v>2</v>
      </c>
      <c r="N42" s="2"/>
      <c r="O42" s="18">
        <f>SUM(C42,E42,G42)</f>
        <v>54</v>
      </c>
      <c r="P42" s="75"/>
      <c r="Q42" s="32">
        <f>SUM(H42,F42,D42)</f>
        <v>4100</v>
      </c>
      <c r="R42" s="32"/>
    </row>
    <row r="43" spans="1:18">
      <c r="A43" s="2" t="s">
        <v>38</v>
      </c>
      <c r="B43" s="2" t="s">
        <v>17</v>
      </c>
      <c r="C43" s="2">
        <f t="shared" ref="C43:O43" si="12">SUM(C41,C39,C37,C35,C33,C31,C29,C27,C25,C23,C21,C19,C17,C15,C13,C11,C9,C7,C5)</f>
        <v>495</v>
      </c>
      <c r="D43" s="2">
        <f t="shared" si="12"/>
        <v>24850</v>
      </c>
      <c r="E43" s="2">
        <f t="shared" si="12"/>
        <v>255</v>
      </c>
      <c r="F43" s="2">
        <f t="shared" si="12"/>
        <v>25500</v>
      </c>
      <c r="G43" s="2">
        <f t="shared" si="12"/>
        <v>104</v>
      </c>
      <c r="H43" s="2">
        <f t="shared" si="12"/>
        <v>20800</v>
      </c>
      <c r="I43" s="2">
        <f t="shared" si="12"/>
        <v>1</v>
      </c>
      <c r="J43" s="2">
        <f t="shared" si="12"/>
        <v>500</v>
      </c>
      <c r="K43" s="2">
        <f t="shared" si="12"/>
        <v>11</v>
      </c>
      <c r="L43" s="2">
        <f t="shared" si="12"/>
        <v>550</v>
      </c>
      <c r="M43" s="2">
        <f t="shared" si="12"/>
        <v>9</v>
      </c>
      <c r="N43" s="2">
        <f t="shared" si="12"/>
        <v>700</v>
      </c>
      <c r="O43" s="2">
        <f t="shared" si="12"/>
        <v>855</v>
      </c>
      <c r="P43" s="93">
        <f>SUM(P5,P7,P9,P11,P13,P15,P17,P19,P21,P23,P25,P27,P29,P31,P33,P35,P37,P39,P41)</f>
        <v>2089</v>
      </c>
      <c r="Q43" s="2">
        <f>SUM(Q41,Q39,Q37,Q35,Q33,Q31,Q29,Q27,Q25,Q23,Q21,Q19,Q17,Q15,Q13,Q11,Q9,Q7,Q5)</f>
        <v>71650</v>
      </c>
      <c r="R43" s="107">
        <f>SUM(R5,R7,R9,R11,R13,R15,R17,R19,R21,R23,R25,R27,R29,R31,R33,R35,R37,R39,R41)</f>
        <v>181950</v>
      </c>
    </row>
    <row r="44" spans="1:18">
      <c r="A44" s="2"/>
      <c r="B44" s="2" t="s">
        <v>18</v>
      </c>
      <c r="C44" s="2">
        <f t="shared" ref="C44:M44" si="13">SUM(C42,C40,C38,C36,C34,C32,C30,C28,C26,C24,C22,C20,C18,C16,C14,C12,C10,C8,C6)</f>
        <v>691</v>
      </c>
      <c r="D44" s="2">
        <f t="shared" si="13"/>
        <v>35900</v>
      </c>
      <c r="E44" s="2">
        <f t="shared" si="13"/>
        <v>388</v>
      </c>
      <c r="F44" s="2">
        <f t="shared" si="13"/>
        <v>42800</v>
      </c>
      <c r="G44" s="2">
        <f t="shared" si="13"/>
        <v>153</v>
      </c>
      <c r="H44" s="2">
        <f t="shared" si="13"/>
        <v>30600</v>
      </c>
      <c r="I44" s="2">
        <f t="shared" si="13"/>
        <v>2</v>
      </c>
      <c r="J44" s="2">
        <f t="shared" si="13"/>
        <v>1000</v>
      </c>
      <c r="K44" s="2">
        <f t="shared" si="13"/>
        <v>20</v>
      </c>
      <c r="L44" s="2">
        <f t="shared" si="13"/>
        <v>2300</v>
      </c>
      <c r="M44" s="2">
        <f t="shared" si="13"/>
        <v>21</v>
      </c>
      <c r="N44" s="2">
        <f>SUM(N42,N40,N38,N36,N34,N32,N30,N28,N26,N24,N22,N20,N18,N16,M14,N12,N10,N8,N6)</f>
        <v>1051</v>
      </c>
      <c r="O44" s="2">
        <f>SUM(O42,O40,O38,O36,O34,O32,O30,O28,O26,O24,O22,O20,O18,O16,O14,O12,O10,O8,O6)</f>
        <v>1234</v>
      </c>
      <c r="P44" s="94"/>
      <c r="Q44" s="2">
        <f>SUM(Q42,Q40,Q38,Q36,Q34,Q32,Q30,Q28,Q26,Q24,Q22,Q20,Q18,Q16,Q14,Q12,Q10,Q8,Q6)</f>
        <v>110300</v>
      </c>
      <c r="R44" s="108"/>
    </row>
    <row r="45" spans="1:18">
      <c r="A45" s="15" t="s">
        <v>39</v>
      </c>
      <c r="B45" s="54"/>
      <c r="C45" s="2">
        <f t="shared" ref="C45:O45" si="14">SUM(C43,C44)</f>
        <v>1186</v>
      </c>
      <c r="D45" s="2">
        <f>SUM(D44,D43)</f>
        <v>60750</v>
      </c>
      <c r="E45" s="2">
        <f t="shared" si="14"/>
        <v>643</v>
      </c>
      <c r="F45" s="2">
        <f t="shared" si="14"/>
        <v>68300</v>
      </c>
      <c r="G45" s="2">
        <f t="shared" si="14"/>
        <v>257</v>
      </c>
      <c r="H45" s="2">
        <f t="shared" si="14"/>
        <v>51400</v>
      </c>
      <c r="I45" s="2">
        <f t="shared" si="14"/>
        <v>3</v>
      </c>
      <c r="J45" s="2">
        <f t="shared" si="14"/>
        <v>1500</v>
      </c>
      <c r="K45" s="95">
        <f t="shared" si="14"/>
        <v>31</v>
      </c>
      <c r="L45" s="95">
        <f t="shared" si="14"/>
        <v>2850</v>
      </c>
      <c r="M45" s="95">
        <f t="shared" si="14"/>
        <v>30</v>
      </c>
      <c r="N45" s="95">
        <f t="shared" si="14"/>
        <v>1751</v>
      </c>
      <c r="O45" s="95">
        <f t="shared" si="14"/>
        <v>2089</v>
      </c>
      <c r="P45" s="94"/>
      <c r="Q45" s="95"/>
      <c r="R45" s="108"/>
    </row>
    <row r="46" spans="1:18">
      <c r="A46" s="15" t="s">
        <v>40</v>
      </c>
      <c r="B46" s="55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109"/>
    </row>
    <row r="47" spans="1:18">
      <c r="A47" s="27"/>
      <c r="B47" s="2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110"/>
    </row>
    <row r="48" spans="1:18">
      <c r="A48" s="58"/>
      <c r="B48" s="58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</row>
    <row r="49" spans="1:18">
      <c r="A49" s="58"/>
      <c r="B49" s="58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</row>
    <row r="50" spans="1:18">
      <c r="A50" s="58"/>
      <c r="B50" s="58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</row>
    <row r="51" spans="1:18">
      <c r="A51" s="58"/>
      <c r="B51" s="58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</row>
    <row r="52" spans="1:18">
      <c r="A52" s="58"/>
      <c r="B52" s="58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</row>
    <row r="53" spans="1:18">
      <c r="A53" s="58"/>
      <c r="B53" s="58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</row>
    <row r="54" spans="1:18">
      <c r="A54" s="58"/>
      <c r="B54" s="58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</row>
    <row r="55" spans="1:18">
      <c r="A55" s="58"/>
      <c r="B55" s="58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</row>
    <row r="56" spans="1:18">
      <c r="A56" s="58"/>
      <c r="B56" s="58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</row>
    <row r="57" spans="1:18">
      <c r="A57" s="58"/>
      <c r="B57" s="58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</row>
    <row r="58" spans="1:18">
      <c r="A58" s="58"/>
      <c r="B58" s="58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</row>
    <row r="59" spans="1:18">
      <c r="A59" s="58"/>
      <c r="B59" s="58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</row>
    <row r="60" spans="1:18">
      <c r="A60" s="58"/>
      <c r="B60" s="58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</row>
    <row r="61" spans="1:18">
      <c r="A61" s="58"/>
      <c r="B61" s="58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</row>
    <row r="62" spans="1:18">
      <c r="A62" s="58"/>
      <c r="B62" s="58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</row>
    <row r="63" spans="1:18">
      <c r="A63" s="58"/>
      <c r="B63" s="58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</row>
    <row r="64" spans="1:18">
      <c r="A64" s="58"/>
      <c r="B64" s="58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</row>
    <row r="65" spans="1:18">
      <c r="A65" s="58"/>
      <c r="B65" s="58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</row>
    <row r="66" spans="1:18">
      <c r="A66" s="58"/>
      <c r="B66" s="58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</row>
  </sheetData>
  <mergeCells count="81">
    <mergeCell ref="A1:R1"/>
    <mergeCell ref="A2:B2"/>
    <mergeCell ref="A3:B3"/>
    <mergeCell ref="A4:B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2:P4"/>
    <mergeCell ref="P5:P6"/>
    <mergeCell ref="P7:P8"/>
    <mergeCell ref="P9:P10"/>
    <mergeCell ref="P11:P12"/>
    <mergeCell ref="P13:P14"/>
    <mergeCell ref="P15:P16"/>
    <mergeCell ref="P17:P18"/>
    <mergeCell ref="P19:P20"/>
    <mergeCell ref="P21:P22"/>
    <mergeCell ref="P23:P24"/>
    <mergeCell ref="P25:P26"/>
    <mergeCell ref="P27:P28"/>
    <mergeCell ref="P29:P30"/>
    <mergeCell ref="P31:P32"/>
    <mergeCell ref="P33:P34"/>
    <mergeCell ref="P35:P36"/>
    <mergeCell ref="P37:P38"/>
    <mergeCell ref="P39:P40"/>
    <mergeCell ref="P41:P42"/>
    <mergeCell ref="P43:P44"/>
    <mergeCell ref="Q2:Q4"/>
    <mergeCell ref="R2:R4"/>
    <mergeCell ref="R5:R6"/>
    <mergeCell ref="R7:R8"/>
    <mergeCell ref="R9:R10"/>
    <mergeCell ref="R11:R12"/>
    <mergeCell ref="R13:R14"/>
    <mergeCell ref="R15:R16"/>
    <mergeCell ref="R17:R18"/>
    <mergeCell ref="R19:R20"/>
    <mergeCell ref="R21:R22"/>
    <mergeCell ref="R23:R24"/>
    <mergeCell ref="R25:R26"/>
    <mergeCell ref="R27:R28"/>
    <mergeCell ref="R29:R30"/>
    <mergeCell ref="R31:R32"/>
    <mergeCell ref="R33:R34"/>
    <mergeCell ref="R35:R36"/>
    <mergeCell ref="R37:R38"/>
    <mergeCell ref="R39:R40"/>
    <mergeCell ref="R41:R42"/>
    <mergeCell ref="R43:R44"/>
    <mergeCell ref="A46:R4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洪优</cp:lastModifiedBy>
  <dcterms:created xsi:type="dcterms:W3CDTF">2018-12-12T15:21:00Z</dcterms:created>
  <dcterms:modified xsi:type="dcterms:W3CDTF">2025-10-14T03:12:25Z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KSORubyTemplateID">
    <vt:lpwstr>14</vt:lpwstr>
  </property>
  <property fmtid="{D5CDD505-2E9C-101B-9397-08002B2CF9AE}" pid="4" name="ICV">
    <vt:lpwstr>C4A989D145884056937F88F83B3E439A_13</vt:lpwstr>
  </property>
  <property fmtid="{D5CDD505-2E9C-101B-9397-08002B2CF9AE}" pid="5" name="KSOReadingLayout">
    <vt:bool>true</vt:bool>
  </property>
</Properties>
</file>