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甘棠街道_360403001">[1]区域信息表!$A$2:$A$24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<sst xmlns="http://schemas.openxmlformats.org/spreadsheetml/2006/main" count="83" uniqueCount="41">
  <si>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白水湖街道2025年7月份高龄补贴统计明细汇总表（总2072人，总174700元）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</si>
  <si>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</si>
  <si>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</si>
  <si>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</si>
  <si>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</si>
  <si>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</si>
  <si>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</si>
  <si>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</si>
  <si>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</si>
  <si>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</si>
  <si>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</si>
  <si>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</si>
  <si>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</si>
  <si>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</si>
  <si>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</si>
  <si>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</si>
  <si>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</si>
  <si>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</si>
  <si>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</si>
  <si>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</si>
  <si>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</si>
  <si>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</si>
  <si>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</si>
  <si>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</si>
  <si>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</si>
  <si>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</si>
  <si>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>沿江社区</t>
  </si>
  <si>
    <t>牌楼洼社区</t>
  </si>
  <si>
    <t>大桥社区</t>
  </si>
  <si>
    <t>柘电社区</t>
  </si>
  <si>
    <t>锁江楼社区</t>
  </si>
  <si>
    <t>万杉山社区</t>
  </si>
  <si>
    <t>白水湖社区</t>
  </si>
  <si>
    <t>老鹳塘社区</t>
  </si>
  <si>
    <t>三里村</t>
  </si>
  <si>
    <t>白水湖村</t>
  </si>
  <si>
    <t xml:space="preserve"> 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</si>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</sst>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</numFmts>
  <fonts count="32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rgb="FFFF0000"/>
      <name val="方正楷体简体"/>
      <charset val="134"/>
    </font>
    <font>
      <sz val="14"/>
      <name val="方正楷体简体"/>
      <charset val="134"/>
    </font>
    <font>
      <sz val="14"/>
      <color rgb="FFFF0000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63575"/>
          <a:ext cx="16129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530225"/>
          <a:ext cx="15176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663575"/>
          <a:ext cx="160655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523875"/>
          <a:ext cx="1517650" cy="577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6" name="直接连接符 5"/>
        <xdr:cNvCxnSpPr/>
      </xdr:nvCxnSpPr>
      <xdr:spPr>
        <a:xfrm>
          <a:off x="0" y="663575"/>
          <a:ext cx="16129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7" name="直接连接符 6"/>
        <xdr:cNvCxnSpPr/>
      </xdr:nvCxnSpPr>
      <xdr:spPr>
        <a:xfrm>
          <a:off x="38100" y="530225"/>
          <a:ext cx="15176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8" name="直接连接符 7"/>
        <xdr:cNvCxnSpPr/>
      </xdr:nvCxnSpPr>
      <xdr:spPr>
        <a:xfrm>
          <a:off x="0" y="663575"/>
          <a:ext cx="160655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9" name="直接连接符 8"/>
        <xdr:cNvCxnSpPr/>
      </xdr:nvCxnSpPr>
      <xdr:spPr>
        <a:xfrm>
          <a:off x="38100" y="523875"/>
          <a:ext cx="1517650" cy="577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in0124\FileStorage\File\2025-06\&#39640;&#40836;&#34917;&#36148;\2025\&#39640;&#40836;&#34917;&#36148;\2025\&#39640;&#40836;&#34917;&#36148;\2025\&#24453;&#22788;&#29702;\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abSelected="1" topLeftCell="A27" workbookViewId="0">
      <selection activeCell="T47" sqref="T47"/>
    </sheetView>
  </sheetViews>
  <sheetFormatPr defaultColWidth="9" defaultRowHeight="14.25"/>
  <cols>
    <col min="1" max="1" width="15.2916666666667" style="4" customWidth="1"/>
    <col min="2" max="2" width="5.75" style="4" customWidth="1"/>
    <col min="3" max="3" width="6.375" style="5" customWidth="1"/>
    <col min="4" max="4" width="9.40833333333333" style="5" customWidth="1"/>
    <col min="5" max="5" width="5.5" style="5" customWidth="1"/>
    <col min="6" max="6" width="8.75" style="5" customWidth="1"/>
    <col min="7" max="7" width="5.625" style="5" customWidth="1"/>
    <col min="8" max="8" width="8.625" style="5" customWidth="1"/>
    <col min="9" max="9" width="6.5" style="5" customWidth="1"/>
    <col min="10" max="10" width="9.28333333333333" style="5" customWidth="1"/>
    <col min="11" max="11" width="5.125" style="5" customWidth="1"/>
    <col min="12" max="12" width="9.16666666666667" style="5" customWidth="1"/>
    <col min="13" max="13" width="6.375" style="5" customWidth="1"/>
    <col min="14" max="14" width="10.1083333333333" style="5" customWidth="1"/>
    <col min="15" max="15" width="6.6" style="5" customWidth="1"/>
    <col min="16" max="16" width="15.2916666666667" style="5" customWidth="1"/>
    <col min="17" max="17" width="10.375" style="5"/>
    <col min="18" max="18" width="14.4083333333333" style="5" customWidth="1"/>
    <col min="19" max="19" width="15.2833333333333" style="4" customWidth="1"/>
    <col min="20" max="253" width="9" style="4"/>
    <col min="254" max="16384" width="9" style="1"/>
  </cols>
  <sheetData>
    <row r="1" s="1" customFormat="1" ht="38" customHeight="1" spans="1:25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98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s="1" customFormat="1" spans="1:253">
      <c r="A2" s="8" t="s">
        <v>1</v>
      </c>
      <c r="B2" s="8"/>
      <c r="C2" s="9" t="s">
        <v>2</v>
      </c>
      <c r="D2" s="7" t="s">
        <v>3</v>
      </c>
      <c r="E2" s="9" t="s">
        <v>4</v>
      </c>
      <c r="F2" s="7" t="s">
        <v>3</v>
      </c>
      <c r="G2" s="9" t="s">
        <v>5</v>
      </c>
      <c r="H2" s="7" t="s">
        <v>3</v>
      </c>
      <c r="I2" s="7" t="s">
        <v>6</v>
      </c>
      <c r="J2" s="7" t="s">
        <v>3</v>
      </c>
      <c r="K2" s="9" t="s">
        <v>7</v>
      </c>
      <c r="L2" s="7" t="s">
        <v>3</v>
      </c>
      <c r="M2" s="9" t="s">
        <v>8</v>
      </c>
      <c r="N2" s="7" t="s">
        <v>9</v>
      </c>
      <c r="O2" s="9" t="s">
        <v>10</v>
      </c>
      <c r="P2" s="65" t="s">
        <v>11</v>
      </c>
      <c r="Q2" s="65" t="s">
        <v>12</v>
      </c>
      <c r="R2" s="63" t="s">
        <v>13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="1" customFormat="1" ht="13.5" customHeight="1" spans="1:253">
      <c r="A3" s="10" t="s">
        <v>14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  <c r="R3" s="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="1" customFormat="1" ht="21" customHeight="1" spans="1:253">
      <c r="A4" s="10" t="s">
        <v>15</v>
      </c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  <c r="R4" s="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="1" customFormat="1" ht="15" customHeight="1" spans="1:253">
      <c r="A5" s="11" t="s">
        <v>16</v>
      </c>
      <c r="B5" s="11" t="s">
        <v>17</v>
      </c>
      <c r="C5" s="12">
        <v>19</v>
      </c>
      <c r="D5" s="12">
        <v>950</v>
      </c>
      <c r="E5" s="12">
        <v>5</v>
      </c>
      <c r="F5" s="12">
        <v>500</v>
      </c>
      <c r="G5" s="12">
        <v>5</v>
      </c>
      <c r="H5" s="12">
        <v>1000</v>
      </c>
      <c r="I5" s="12"/>
      <c r="J5" s="12"/>
      <c r="K5" s="12"/>
      <c r="L5" s="12"/>
      <c r="M5" s="12">
        <v>1</v>
      </c>
      <c r="N5" s="12">
        <v>50</v>
      </c>
      <c r="O5" s="66">
        <f t="shared" ref="O5:O10" si="0">C5+E5+G5+I5</f>
        <v>29</v>
      </c>
      <c r="P5" s="67">
        <f>O5+O6</f>
        <v>114</v>
      </c>
      <c r="Q5" s="11">
        <f>D5+F5+H5</f>
        <v>2450</v>
      </c>
      <c r="R5" s="99">
        <f>Q5+Q6</f>
        <v>10850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="2" customFormat="1" ht="15" customHeight="1" spans="1:18">
      <c r="A6" s="13"/>
      <c r="B6" s="13" t="s">
        <v>18</v>
      </c>
      <c r="C6" s="14">
        <v>34</v>
      </c>
      <c r="D6" s="14">
        <v>1700</v>
      </c>
      <c r="E6" s="14">
        <v>35</v>
      </c>
      <c r="F6" s="14">
        <v>3500</v>
      </c>
      <c r="G6" s="14">
        <v>16</v>
      </c>
      <c r="H6" s="14">
        <v>3200</v>
      </c>
      <c r="I6" s="14"/>
      <c r="J6" s="14"/>
      <c r="K6" s="14"/>
      <c r="L6" s="14"/>
      <c r="M6" s="14">
        <v>1</v>
      </c>
      <c r="N6" s="14">
        <v>100</v>
      </c>
      <c r="O6" s="68">
        <f t="shared" si="0"/>
        <v>85</v>
      </c>
      <c r="P6" s="69"/>
      <c r="Q6" s="13">
        <f>D6+F6+H6</f>
        <v>8400</v>
      </c>
      <c r="R6" s="100"/>
    </row>
    <row r="7" s="1" customFormat="1" ht="15" customHeight="1" spans="1:253">
      <c r="A7" s="15" t="s">
        <v>19</v>
      </c>
      <c r="B7" s="16" t="s">
        <v>17</v>
      </c>
      <c r="C7" s="17">
        <v>12</v>
      </c>
      <c r="D7" s="17">
        <v>600</v>
      </c>
      <c r="E7" s="17">
        <v>2</v>
      </c>
      <c r="F7" s="17">
        <v>200</v>
      </c>
      <c r="G7" s="17">
        <v>1</v>
      </c>
      <c r="H7" s="17">
        <v>200</v>
      </c>
      <c r="I7" s="17"/>
      <c r="J7" s="17"/>
      <c r="K7" s="17"/>
      <c r="L7" s="17"/>
      <c r="M7" s="17"/>
      <c r="N7" s="34"/>
      <c r="O7" s="34">
        <f t="shared" ref="O7:O11" si="1">SUM(C7,E7,G7)</f>
        <v>15</v>
      </c>
      <c r="P7" s="70">
        <f t="shared" ref="P7:P11" si="2">SUM(O7,O8)</f>
        <v>41</v>
      </c>
      <c r="Q7" s="34">
        <f>SUM(D7,F7,H7)</f>
        <v>1000</v>
      </c>
      <c r="R7" s="11">
        <f t="shared" ref="R7:R11" si="3">SUM(Q7,Q8)</f>
        <v>3450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="2" customFormat="1" ht="15" customHeight="1" spans="1:18">
      <c r="A8" s="18"/>
      <c r="B8" s="19" t="s">
        <v>18</v>
      </c>
      <c r="C8" s="20">
        <v>13</v>
      </c>
      <c r="D8" s="20">
        <v>650</v>
      </c>
      <c r="E8" s="20">
        <v>8</v>
      </c>
      <c r="F8" s="20">
        <v>800</v>
      </c>
      <c r="G8" s="20">
        <v>5</v>
      </c>
      <c r="H8" s="20">
        <v>1000</v>
      </c>
      <c r="I8" s="20"/>
      <c r="J8" s="20"/>
      <c r="K8" s="20"/>
      <c r="L8" s="20"/>
      <c r="M8" s="20"/>
      <c r="N8" s="37"/>
      <c r="O8" s="37">
        <f t="shared" si="1"/>
        <v>26</v>
      </c>
      <c r="P8" s="71"/>
      <c r="Q8" s="37">
        <f>SUM(D8,F8,H8)</f>
        <v>2450</v>
      </c>
      <c r="R8" s="13"/>
    </row>
    <row r="9" s="1" customFormat="1" ht="15" customHeight="1" spans="1:253">
      <c r="A9" s="21" t="s">
        <v>20</v>
      </c>
      <c r="B9" s="21" t="s">
        <v>17</v>
      </c>
      <c r="C9" s="22">
        <v>4</v>
      </c>
      <c r="D9" s="22">
        <v>200</v>
      </c>
      <c r="E9" s="22">
        <v>5</v>
      </c>
      <c r="F9" s="22">
        <v>500</v>
      </c>
      <c r="G9" s="22">
        <v>2</v>
      </c>
      <c r="H9" s="22">
        <v>400</v>
      </c>
      <c r="I9" s="22"/>
      <c r="J9" s="22"/>
      <c r="K9" s="72"/>
      <c r="L9" s="72"/>
      <c r="M9" s="72"/>
      <c r="N9" s="72"/>
      <c r="O9" s="73">
        <f t="shared" si="0"/>
        <v>11</v>
      </c>
      <c r="P9" s="74">
        <f t="shared" si="2"/>
        <v>113</v>
      </c>
      <c r="Q9" s="73">
        <f>D9+F9+H9+J9</f>
        <v>1100</v>
      </c>
      <c r="R9" s="101">
        <f t="shared" si="3"/>
        <v>9300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="2" customFormat="1" ht="15" customHeight="1" spans="1:18">
      <c r="A10" s="23"/>
      <c r="B10" s="23" t="s">
        <v>18</v>
      </c>
      <c r="C10" s="24">
        <v>60</v>
      </c>
      <c r="D10" s="25">
        <v>3000</v>
      </c>
      <c r="E10" s="24">
        <v>32</v>
      </c>
      <c r="F10" s="24">
        <v>3200</v>
      </c>
      <c r="G10" s="24">
        <v>10</v>
      </c>
      <c r="H10" s="24">
        <v>2000</v>
      </c>
      <c r="I10" s="24"/>
      <c r="J10" s="24"/>
      <c r="K10" s="24">
        <v>1</v>
      </c>
      <c r="L10" s="24"/>
      <c r="M10" s="24">
        <v>6</v>
      </c>
      <c r="N10" s="75"/>
      <c r="O10" s="76">
        <f t="shared" si="0"/>
        <v>102</v>
      </c>
      <c r="P10" s="77"/>
      <c r="Q10" s="76">
        <f>D10+F10+H10+J10</f>
        <v>8200</v>
      </c>
      <c r="R10" s="102"/>
    </row>
    <row r="11" s="1" customFormat="1" ht="15" customHeight="1" spans="1:253">
      <c r="A11" s="26" t="s">
        <v>21</v>
      </c>
      <c r="B11" s="26" t="s">
        <v>17</v>
      </c>
      <c r="C11" s="27">
        <v>40</v>
      </c>
      <c r="D11" s="27">
        <v>2000</v>
      </c>
      <c r="E11" s="27">
        <v>20</v>
      </c>
      <c r="F11" s="27">
        <v>2000</v>
      </c>
      <c r="G11" s="27">
        <v>12</v>
      </c>
      <c r="H11" s="27">
        <v>2400</v>
      </c>
      <c r="I11" s="27"/>
      <c r="J11" s="27"/>
      <c r="K11" s="27"/>
      <c r="L11" s="27"/>
      <c r="M11" s="27">
        <v>2</v>
      </c>
      <c r="N11" s="27">
        <v>250</v>
      </c>
      <c r="O11" s="27">
        <f t="shared" si="1"/>
        <v>72</v>
      </c>
      <c r="P11" s="78">
        <f t="shared" si="2"/>
        <v>254</v>
      </c>
      <c r="Q11" s="27">
        <f t="shared" ref="Q11:Q16" si="4">SUM(D11,F11,H11,J11)</f>
        <v>6400</v>
      </c>
      <c r="R11" s="27">
        <f t="shared" si="3"/>
        <v>22800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="2" customFormat="1" ht="15" customHeight="1" spans="1:18">
      <c r="A12" s="28"/>
      <c r="B12" s="29" t="s">
        <v>18</v>
      </c>
      <c r="C12" s="28">
        <v>102</v>
      </c>
      <c r="D12" s="28">
        <v>5100</v>
      </c>
      <c r="E12" s="28">
        <v>50</v>
      </c>
      <c r="F12" s="28">
        <v>5000</v>
      </c>
      <c r="G12" s="28">
        <v>29</v>
      </c>
      <c r="H12" s="28">
        <v>5800</v>
      </c>
      <c r="I12" s="28">
        <v>1</v>
      </c>
      <c r="J12" s="28">
        <v>500</v>
      </c>
      <c r="K12" s="28">
        <v>1</v>
      </c>
      <c r="L12" s="28">
        <v>100</v>
      </c>
      <c r="M12" s="28">
        <v>2</v>
      </c>
      <c r="N12" s="28">
        <v>200</v>
      </c>
      <c r="O12" s="28">
        <f>SUM(C12,E12,G12,I12)</f>
        <v>182</v>
      </c>
      <c r="P12" s="71"/>
      <c r="Q12" s="28">
        <f t="shared" si="4"/>
        <v>16400</v>
      </c>
      <c r="R12" s="28"/>
    </row>
    <row r="13" s="1" customFormat="1" ht="15" customHeight="1" spans="1:253">
      <c r="A13" s="11" t="s">
        <v>22</v>
      </c>
      <c r="B13" s="11" t="s">
        <v>17</v>
      </c>
      <c r="C13" s="17">
        <v>2</v>
      </c>
      <c r="D13" s="17">
        <v>100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11">
        <f>SUM(C13)</f>
        <v>2</v>
      </c>
      <c r="P13" s="67">
        <f>SUM(O13,O14)</f>
        <v>80</v>
      </c>
      <c r="Q13" s="34">
        <f>SUM(D13,F13,H13)</f>
        <v>100</v>
      </c>
      <c r="R13" s="34">
        <f>SUM(Q13,Q14)</f>
        <v>7650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="2" customFormat="1" ht="15" customHeight="1" spans="1:18">
      <c r="A14" s="13"/>
      <c r="B14" s="13" t="s">
        <v>18</v>
      </c>
      <c r="C14" s="20">
        <v>39</v>
      </c>
      <c r="D14" s="20">
        <v>1950</v>
      </c>
      <c r="E14" s="20">
        <v>22</v>
      </c>
      <c r="F14" s="20">
        <v>2200</v>
      </c>
      <c r="G14" s="31">
        <v>17</v>
      </c>
      <c r="H14" s="20">
        <v>3400</v>
      </c>
      <c r="I14" s="7"/>
      <c r="J14" s="7"/>
      <c r="K14" s="7">
        <v>3</v>
      </c>
      <c r="L14" s="7">
        <v>150</v>
      </c>
      <c r="M14" s="7">
        <v>1</v>
      </c>
      <c r="N14" s="7">
        <v>50</v>
      </c>
      <c r="O14" s="13">
        <f>SUM(C14,E14,G14)</f>
        <v>78</v>
      </c>
      <c r="P14" s="69"/>
      <c r="Q14" s="37">
        <f>SUM(D14,F14,H14)</f>
        <v>7550</v>
      </c>
      <c r="R14" s="37"/>
    </row>
    <row r="15" s="1" customFormat="1" ht="16" customHeight="1" spans="1:253">
      <c r="A15" s="11" t="s">
        <v>23</v>
      </c>
      <c r="B15" s="11" t="s">
        <v>17</v>
      </c>
      <c r="C15" s="30">
        <v>44</v>
      </c>
      <c r="D15" s="30">
        <v>2200</v>
      </c>
      <c r="E15" s="30">
        <v>16</v>
      </c>
      <c r="F15" s="30">
        <v>1600</v>
      </c>
      <c r="G15" s="30">
        <v>6</v>
      </c>
      <c r="H15" s="30">
        <v>1200</v>
      </c>
      <c r="I15" s="30">
        <v>0</v>
      </c>
      <c r="J15" s="30">
        <v>0</v>
      </c>
      <c r="K15" s="30">
        <v>1</v>
      </c>
      <c r="L15" s="30"/>
      <c r="M15" s="30">
        <v>0</v>
      </c>
      <c r="N15" s="11"/>
      <c r="O15" s="11">
        <f>C15+E15+G15+I15</f>
        <v>66</v>
      </c>
      <c r="P15" s="67">
        <f>SUM(O15,O16)</f>
        <v>310</v>
      </c>
      <c r="Q15" s="11">
        <f t="shared" si="4"/>
        <v>5000</v>
      </c>
      <c r="R15" s="67">
        <f>SUM(Q15,Q16)</f>
        <v>24850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="2" customFormat="1" ht="20" customHeight="1" spans="1:18">
      <c r="A16" s="13"/>
      <c r="B16" s="13" t="s">
        <v>18</v>
      </c>
      <c r="C16" s="7">
        <v>141</v>
      </c>
      <c r="D16" s="7">
        <v>7050</v>
      </c>
      <c r="E16" s="7">
        <v>81</v>
      </c>
      <c r="F16" s="7">
        <v>8100</v>
      </c>
      <c r="G16" s="7">
        <v>21</v>
      </c>
      <c r="H16" s="7">
        <v>4200</v>
      </c>
      <c r="I16" s="7">
        <v>1</v>
      </c>
      <c r="J16" s="7">
        <v>500</v>
      </c>
      <c r="K16" s="7">
        <v>5</v>
      </c>
      <c r="L16" s="7"/>
      <c r="M16" s="7">
        <v>1</v>
      </c>
      <c r="N16" s="13">
        <v>50</v>
      </c>
      <c r="O16" s="13">
        <f>C16+E16+G16+I16</f>
        <v>244</v>
      </c>
      <c r="P16" s="69"/>
      <c r="Q16" s="13">
        <f t="shared" si="4"/>
        <v>19850</v>
      </c>
      <c r="R16" s="69"/>
    </row>
    <row r="17" s="1" customFormat="1" ht="15" customHeight="1" spans="1:253">
      <c r="A17" s="11" t="s">
        <v>24</v>
      </c>
      <c r="B17" s="11" t="s">
        <v>17</v>
      </c>
      <c r="C17" s="17">
        <v>19</v>
      </c>
      <c r="D17" s="17">
        <v>950</v>
      </c>
      <c r="E17" s="17">
        <v>7</v>
      </c>
      <c r="F17" s="17">
        <v>700</v>
      </c>
      <c r="G17" s="17">
        <v>3</v>
      </c>
      <c r="H17" s="17">
        <v>600</v>
      </c>
      <c r="I17" s="46">
        <v>0</v>
      </c>
      <c r="J17" s="46">
        <v>0</v>
      </c>
      <c r="K17" s="46">
        <v>1</v>
      </c>
      <c r="L17" s="46">
        <v>50</v>
      </c>
      <c r="M17" s="46">
        <v>1</v>
      </c>
      <c r="N17" s="46">
        <v>200</v>
      </c>
      <c r="O17" s="79">
        <f t="shared" ref="O17:O20" si="5">C17+E17+G17</f>
        <v>29</v>
      </c>
      <c r="P17" s="67">
        <f>O17+O18</f>
        <v>101</v>
      </c>
      <c r="Q17" s="11">
        <f t="shared" ref="Q17:Q20" si="6">D17+F17+H17</f>
        <v>2250</v>
      </c>
      <c r="R17" s="67">
        <f>Q17+Q18</f>
        <v>7550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="2" customFormat="1" ht="15" customHeight="1" spans="1:18">
      <c r="A18" s="13"/>
      <c r="B18" s="13" t="s">
        <v>18</v>
      </c>
      <c r="C18" s="32">
        <v>50</v>
      </c>
      <c r="D18" s="32">
        <v>2500</v>
      </c>
      <c r="E18" s="32">
        <v>16</v>
      </c>
      <c r="F18" s="32">
        <v>1600</v>
      </c>
      <c r="G18" s="32">
        <v>6</v>
      </c>
      <c r="H18" s="32">
        <v>1200</v>
      </c>
      <c r="I18" s="80">
        <v>0</v>
      </c>
      <c r="J18" s="80">
        <v>0</v>
      </c>
      <c r="K18" s="80">
        <v>2</v>
      </c>
      <c r="L18" s="80">
        <v>50</v>
      </c>
      <c r="M18" s="80">
        <v>1</v>
      </c>
      <c r="N18" s="80">
        <v>50</v>
      </c>
      <c r="O18" s="81">
        <f t="shared" si="5"/>
        <v>72</v>
      </c>
      <c r="P18" s="69"/>
      <c r="Q18" s="13">
        <f t="shared" si="6"/>
        <v>5300</v>
      </c>
      <c r="R18" s="69"/>
    </row>
    <row r="19" s="1" customFormat="1" ht="15" customHeight="1" spans="1:253">
      <c r="A19" s="33" t="s">
        <v>25</v>
      </c>
      <c r="B19" s="34" t="s">
        <v>17</v>
      </c>
      <c r="C19" s="35"/>
      <c r="D19" s="35">
        <v>0</v>
      </c>
      <c r="E19" s="35">
        <v>1</v>
      </c>
      <c r="F19" s="35">
        <v>100</v>
      </c>
      <c r="G19" s="35">
        <v>3</v>
      </c>
      <c r="H19" s="35">
        <v>600</v>
      </c>
      <c r="I19" s="35"/>
      <c r="J19" s="35"/>
      <c r="K19" s="35"/>
      <c r="L19" s="35"/>
      <c r="M19" s="35"/>
      <c r="N19" s="35"/>
      <c r="O19" s="11">
        <f t="shared" si="5"/>
        <v>4</v>
      </c>
      <c r="P19" s="11">
        <f>SUM(O19:O20)</f>
        <v>130</v>
      </c>
      <c r="Q19" s="11">
        <f>SUM(D19,F19,H19)</f>
        <v>700</v>
      </c>
      <c r="R19" s="11">
        <f>SUM(Q19:Q20)</f>
        <v>11400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="2" customFormat="1" ht="15" customHeight="1" spans="1:18">
      <c r="A20" s="36"/>
      <c r="B20" s="37" t="s">
        <v>18</v>
      </c>
      <c r="C20" s="38">
        <v>72</v>
      </c>
      <c r="D20" s="38">
        <v>3600</v>
      </c>
      <c r="E20" s="38">
        <v>37</v>
      </c>
      <c r="F20" s="38">
        <v>3700</v>
      </c>
      <c r="G20" s="38">
        <v>17</v>
      </c>
      <c r="H20" s="38">
        <v>3400</v>
      </c>
      <c r="I20" s="38"/>
      <c r="J20" s="38"/>
      <c r="K20" s="38">
        <v>1</v>
      </c>
      <c r="L20" s="38">
        <v>50</v>
      </c>
      <c r="M20" s="38">
        <v>0</v>
      </c>
      <c r="N20" s="38">
        <v>0</v>
      </c>
      <c r="O20" s="13">
        <f t="shared" si="5"/>
        <v>126</v>
      </c>
      <c r="P20" s="13"/>
      <c r="Q20" s="13">
        <f t="shared" si="6"/>
        <v>10700</v>
      </c>
      <c r="R20" s="13"/>
    </row>
    <row r="21" s="1" customFormat="1" ht="15" customHeight="1" spans="1:253">
      <c r="A21" s="11" t="s">
        <v>26</v>
      </c>
      <c r="B21" s="11" t="s">
        <v>17</v>
      </c>
      <c r="C21" s="30">
        <v>22</v>
      </c>
      <c r="D21" s="30">
        <v>1100</v>
      </c>
      <c r="E21" s="30">
        <v>8</v>
      </c>
      <c r="F21" s="30">
        <v>800</v>
      </c>
      <c r="G21" s="30">
        <v>1</v>
      </c>
      <c r="H21" s="30">
        <v>200</v>
      </c>
      <c r="I21" s="30">
        <v>0</v>
      </c>
      <c r="J21" s="30">
        <v>0</v>
      </c>
      <c r="K21" s="30">
        <v>1</v>
      </c>
      <c r="L21" s="30">
        <v>50</v>
      </c>
      <c r="M21" s="30">
        <v>0</v>
      </c>
      <c r="N21" s="30">
        <v>0</v>
      </c>
      <c r="O21" s="11">
        <f>SUM(C21,E21,G21)</f>
        <v>31</v>
      </c>
      <c r="P21" s="82">
        <f>SUM(O21,O22)</f>
        <v>58</v>
      </c>
      <c r="Q21" s="11">
        <f t="shared" ref="Q21:Q24" si="7">SUM(D21,F21,H21,J21)</f>
        <v>2100</v>
      </c>
      <c r="R21" s="82">
        <f>SUM(Q21,Q22)</f>
        <v>4350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="2" customFormat="1" ht="15" customHeight="1" spans="1:18">
      <c r="A22" s="13"/>
      <c r="B22" s="13" t="s">
        <v>18</v>
      </c>
      <c r="C22" s="7">
        <v>15</v>
      </c>
      <c r="D22" s="7">
        <v>750</v>
      </c>
      <c r="E22" s="7">
        <v>9</v>
      </c>
      <c r="F22" s="7">
        <v>900</v>
      </c>
      <c r="G22" s="7">
        <v>3</v>
      </c>
      <c r="H22" s="7">
        <v>600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13">
        <f>SUM(C22,E22,G22)</f>
        <v>27</v>
      </c>
      <c r="P22" s="83"/>
      <c r="Q22" s="13">
        <f t="shared" si="7"/>
        <v>2250</v>
      </c>
      <c r="R22" s="83"/>
    </row>
    <row r="23" s="3" customFormat="1" ht="15" customHeight="1" spans="1:256">
      <c r="A23" s="11" t="s">
        <v>27</v>
      </c>
      <c r="B23" s="11" t="s">
        <v>17</v>
      </c>
      <c r="C23" s="30">
        <v>3</v>
      </c>
      <c r="D23" s="30">
        <v>150</v>
      </c>
      <c r="E23" s="30">
        <v>3</v>
      </c>
      <c r="F23" s="30">
        <v>300</v>
      </c>
      <c r="G23" s="30">
        <v>2</v>
      </c>
      <c r="H23" s="30">
        <v>400</v>
      </c>
      <c r="I23" s="30"/>
      <c r="J23" s="30"/>
      <c r="K23" s="30"/>
      <c r="L23" s="30"/>
      <c r="M23" s="30"/>
      <c r="N23" s="30"/>
      <c r="O23" s="11">
        <f t="shared" ref="O23:O25" si="8">C23+E23+G23+I23</f>
        <v>8</v>
      </c>
      <c r="P23" s="67">
        <f>SUM(O23,O24)</f>
        <v>60</v>
      </c>
      <c r="Q23" s="11">
        <f t="shared" si="7"/>
        <v>850</v>
      </c>
      <c r="R23" s="67">
        <f>SUM(Q23,Q24)</f>
        <v>4150</v>
      </c>
      <c r="S23" s="103"/>
      <c r="T23" s="103"/>
      <c r="U23" s="103"/>
      <c r="V23" s="103"/>
      <c r="W23" s="103"/>
      <c r="X23" s="103"/>
      <c r="Y23" s="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14"/>
      <c r="IU23" s="114"/>
      <c r="IV23" s="114"/>
    </row>
    <row r="24" s="3" customFormat="1" ht="15" customHeight="1" spans="1:256">
      <c r="A24" s="13"/>
      <c r="B24" s="13" t="s">
        <v>18</v>
      </c>
      <c r="C24" s="7">
        <v>44</v>
      </c>
      <c r="D24" s="7">
        <v>2200</v>
      </c>
      <c r="E24" s="7">
        <v>5</v>
      </c>
      <c r="F24" s="7">
        <v>500</v>
      </c>
      <c r="G24" s="7">
        <v>3</v>
      </c>
      <c r="H24" s="7">
        <v>600</v>
      </c>
      <c r="I24" s="7"/>
      <c r="J24" s="7"/>
      <c r="K24" s="7">
        <v>1</v>
      </c>
      <c r="L24" s="7">
        <v>50</v>
      </c>
      <c r="M24" s="7"/>
      <c r="N24" s="7"/>
      <c r="O24" s="13">
        <f t="shared" si="8"/>
        <v>52</v>
      </c>
      <c r="P24" s="69"/>
      <c r="Q24" s="13">
        <f t="shared" si="7"/>
        <v>3300</v>
      </c>
      <c r="R24" s="69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14"/>
      <c r="IU24" s="114"/>
      <c r="IV24" s="114"/>
    </row>
    <row r="25" s="1" customFormat="1" ht="15" customHeight="1" spans="1:253">
      <c r="A25" s="11" t="s">
        <v>28</v>
      </c>
      <c r="B25" s="11" t="s">
        <v>17</v>
      </c>
      <c r="C25" s="30">
        <v>86</v>
      </c>
      <c r="D25" s="30">
        <v>4550</v>
      </c>
      <c r="E25" s="30">
        <v>41</v>
      </c>
      <c r="F25" s="30">
        <v>4300</v>
      </c>
      <c r="G25" s="30">
        <v>7</v>
      </c>
      <c r="H25" s="30">
        <v>1400</v>
      </c>
      <c r="I25" s="30"/>
      <c r="J25" s="30"/>
      <c r="K25" s="30">
        <v>2</v>
      </c>
      <c r="L25" s="30">
        <v>600</v>
      </c>
      <c r="M25" s="30">
        <v>1</v>
      </c>
      <c r="N25" s="30">
        <v>200</v>
      </c>
      <c r="O25" s="11">
        <f t="shared" si="8"/>
        <v>134</v>
      </c>
      <c r="P25" s="84">
        <f>O25</f>
        <v>134</v>
      </c>
      <c r="Q25" s="11">
        <f>SUM(D25+F25+H25+J25)</f>
        <v>10250</v>
      </c>
      <c r="R25" s="84">
        <f>Q25</f>
        <v>10250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="2" customFormat="1" ht="15" customHeight="1" spans="1:18">
      <c r="A26" s="13"/>
      <c r="B26" s="13" t="s">
        <v>18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3"/>
      <c r="P26" s="83"/>
      <c r="Q26" s="13"/>
      <c r="R26" s="83"/>
    </row>
    <row r="27" s="1" customFormat="1" ht="15" customHeight="1" spans="1:253">
      <c r="A27" s="39" t="s">
        <v>29</v>
      </c>
      <c r="B27" s="39" t="s">
        <v>17</v>
      </c>
      <c r="C27" s="34">
        <v>79</v>
      </c>
      <c r="D27" s="34">
        <f t="shared" ref="D27:D32" si="9">C27*50</f>
        <v>3950</v>
      </c>
      <c r="E27" s="34">
        <v>43</v>
      </c>
      <c r="F27" s="34">
        <f t="shared" ref="F27:F32" si="10">E27*100</f>
        <v>4300</v>
      </c>
      <c r="G27" s="34">
        <v>19</v>
      </c>
      <c r="H27" s="34">
        <f t="shared" ref="H27:H32" si="11">G27*200</f>
        <v>3800</v>
      </c>
      <c r="I27" s="34">
        <v>0</v>
      </c>
      <c r="J27" s="34">
        <v>0</v>
      </c>
      <c r="K27" s="34">
        <v>1</v>
      </c>
      <c r="L27" s="34">
        <v>50</v>
      </c>
      <c r="M27" s="34">
        <v>1</v>
      </c>
      <c r="N27" s="34">
        <v>100</v>
      </c>
      <c r="O27" s="34">
        <f t="shared" ref="O27:O34" si="12">C27+E27+G27</f>
        <v>141</v>
      </c>
      <c r="P27" s="70">
        <f>SUM(O27,O28)</f>
        <v>144</v>
      </c>
      <c r="Q27" s="34">
        <f t="shared" ref="Q27:Q34" si="13">D27+F27+H27</f>
        <v>12050</v>
      </c>
      <c r="R27" s="104">
        <f>SUM(Q27,Q28)</f>
        <v>12200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="2" customFormat="1" ht="15" customHeight="1" spans="1:18">
      <c r="A28" s="19"/>
      <c r="B28" s="19" t="s">
        <v>18</v>
      </c>
      <c r="C28" s="37">
        <v>3</v>
      </c>
      <c r="D28" s="37">
        <v>150</v>
      </c>
      <c r="E28" s="19"/>
      <c r="F28" s="19"/>
      <c r="G28" s="19"/>
      <c r="H28" s="19"/>
      <c r="I28" s="19"/>
      <c r="J28" s="19"/>
      <c r="K28" s="37"/>
      <c r="L28" s="37"/>
      <c r="M28" s="37"/>
      <c r="N28" s="37"/>
      <c r="O28" s="37">
        <f t="shared" si="12"/>
        <v>3</v>
      </c>
      <c r="P28" s="71"/>
      <c r="Q28" s="37">
        <f t="shared" si="13"/>
        <v>150</v>
      </c>
      <c r="R28" s="105"/>
    </row>
    <row r="29" s="1" customFormat="1" ht="15" customHeight="1" spans="1:253">
      <c r="A29" s="40" t="s">
        <v>30</v>
      </c>
      <c r="B29" s="40" t="s">
        <v>17</v>
      </c>
      <c r="C29" s="41">
        <v>82</v>
      </c>
      <c r="D29" s="41">
        <v>4100</v>
      </c>
      <c r="E29" s="41">
        <v>40</v>
      </c>
      <c r="F29" s="41">
        <v>4000</v>
      </c>
      <c r="G29" s="41">
        <v>11</v>
      </c>
      <c r="H29" s="41">
        <v>2200</v>
      </c>
      <c r="I29" s="41">
        <v>0</v>
      </c>
      <c r="J29" s="41">
        <v>0</v>
      </c>
      <c r="K29" s="41">
        <v>1</v>
      </c>
      <c r="L29" s="41">
        <v>50</v>
      </c>
      <c r="M29" s="41">
        <v>1</v>
      </c>
      <c r="N29" s="41">
        <v>100</v>
      </c>
      <c r="O29" s="41">
        <f>SUM(C29,E29,G29,I29)</f>
        <v>133</v>
      </c>
      <c r="P29" s="85">
        <f>SUM(O29,O30)</f>
        <v>141</v>
      </c>
      <c r="Q29" s="41">
        <f>SUM(D29,F29,H29,J29)</f>
        <v>10300</v>
      </c>
      <c r="R29" s="41">
        <f>SUM(Q29,Q30)</f>
        <v>10950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="2" customFormat="1" ht="21" customHeight="1" spans="1:18">
      <c r="A30" s="42"/>
      <c r="B30" s="42" t="s">
        <v>18</v>
      </c>
      <c r="C30" s="43">
        <v>5</v>
      </c>
      <c r="D30" s="43">
        <v>250</v>
      </c>
      <c r="E30" s="43">
        <v>2</v>
      </c>
      <c r="F30" s="43">
        <v>200</v>
      </c>
      <c r="G30" s="43">
        <v>1</v>
      </c>
      <c r="H30" s="43">
        <v>200</v>
      </c>
      <c r="I30" s="43">
        <v>0</v>
      </c>
      <c r="J30" s="43"/>
      <c r="K30" s="43"/>
      <c r="L30" s="43"/>
      <c r="M30" s="43"/>
      <c r="N30" s="43"/>
      <c r="O30" s="43">
        <f>SUM(C30,E30,G30)</f>
        <v>8</v>
      </c>
      <c r="P30" s="86"/>
      <c r="Q30" s="43">
        <f>SUM(D30,F30,H30,J30)</f>
        <v>650</v>
      </c>
      <c r="R30" s="43"/>
    </row>
    <row r="31" s="1" customFormat="1" ht="17" customHeight="1" spans="1:253">
      <c r="A31" s="44" t="s">
        <v>31</v>
      </c>
      <c r="B31" s="16" t="s">
        <v>17</v>
      </c>
      <c r="C31" s="17">
        <v>41</v>
      </c>
      <c r="D31" s="17">
        <f t="shared" si="9"/>
        <v>2050</v>
      </c>
      <c r="E31" s="17">
        <v>31</v>
      </c>
      <c r="F31" s="17">
        <f t="shared" si="10"/>
        <v>3100</v>
      </c>
      <c r="G31" s="17">
        <v>21</v>
      </c>
      <c r="H31" s="17">
        <f t="shared" si="11"/>
        <v>4200</v>
      </c>
      <c r="I31" s="17">
        <v>1</v>
      </c>
      <c r="J31" s="17">
        <v>500</v>
      </c>
      <c r="K31" s="17"/>
      <c r="L31" s="17"/>
      <c r="M31" s="17"/>
      <c r="N31" s="17"/>
      <c r="O31" s="34">
        <f>C31+E31+G31+I31</f>
        <v>94</v>
      </c>
      <c r="P31" s="87">
        <f>O31+O32</f>
        <v>191</v>
      </c>
      <c r="Q31" s="34">
        <f>SUM(J31,H31,F31,D31)</f>
        <v>9850</v>
      </c>
      <c r="R31" s="87">
        <f>Q31+Q32</f>
        <v>18900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="2" customFormat="1" ht="15" customHeight="1" spans="1:18">
      <c r="A32" s="45"/>
      <c r="B32" s="19" t="s">
        <v>18</v>
      </c>
      <c r="C32" s="20">
        <v>45</v>
      </c>
      <c r="D32" s="20">
        <f t="shared" si="9"/>
        <v>2250</v>
      </c>
      <c r="E32" s="20">
        <v>36</v>
      </c>
      <c r="F32" s="20">
        <f t="shared" si="10"/>
        <v>3600</v>
      </c>
      <c r="G32" s="20">
        <v>16</v>
      </c>
      <c r="H32" s="20">
        <f t="shared" si="11"/>
        <v>3200</v>
      </c>
      <c r="I32" s="20"/>
      <c r="J32" s="20"/>
      <c r="K32" s="20"/>
      <c r="L32" s="20"/>
      <c r="M32" s="20"/>
      <c r="N32" s="20"/>
      <c r="O32" s="37">
        <f t="shared" si="12"/>
        <v>97</v>
      </c>
      <c r="P32" s="88"/>
      <c r="Q32" s="37">
        <f t="shared" si="13"/>
        <v>9050</v>
      </c>
      <c r="R32" s="88"/>
    </row>
    <row r="33" s="1" customFormat="1" ht="15" customHeight="1" spans="1:253">
      <c r="A33" s="11" t="s">
        <v>32</v>
      </c>
      <c r="B33" s="11" t="s">
        <v>17</v>
      </c>
      <c r="C33" s="46">
        <v>3</v>
      </c>
      <c r="D33" s="46">
        <v>150</v>
      </c>
      <c r="E33" s="46">
        <v>4</v>
      </c>
      <c r="F33" s="46">
        <v>400</v>
      </c>
      <c r="G33" s="46">
        <v>1</v>
      </c>
      <c r="H33" s="46">
        <v>200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11">
        <f t="shared" si="12"/>
        <v>8</v>
      </c>
      <c r="P33" s="67">
        <f>O33+O34</f>
        <v>64</v>
      </c>
      <c r="Q33" s="11">
        <f t="shared" si="13"/>
        <v>750</v>
      </c>
      <c r="R33" s="67">
        <f>Q33+Q34</f>
        <v>5300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="2" customFormat="1" ht="15" customHeight="1" spans="1:18">
      <c r="A34" s="13"/>
      <c r="B34" s="13" t="s">
        <v>18</v>
      </c>
      <c r="C34" s="47">
        <v>31</v>
      </c>
      <c r="D34" s="47">
        <v>1550</v>
      </c>
      <c r="E34" s="47">
        <v>20</v>
      </c>
      <c r="F34" s="47">
        <v>2000</v>
      </c>
      <c r="G34" s="47">
        <v>5</v>
      </c>
      <c r="H34" s="47">
        <v>1000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13">
        <f t="shared" si="12"/>
        <v>56</v>
      </c>
      <c r="P34" s="69"/>
      <c r="Q34" s="13">
        <f t="shared" si="13"/>
        <v>4550</v>
      </c>
      <c r="R34" s="69"/>
    </row>
    <row r="35" s="1" customFormat="1" ht="15" customHeight="1" spans="1:253">
      <c r="A35" s="48" t="s">
        <v>33</v>
      </c>
      <c r="B35" s="49" t="s">
        <v>17</v>
      </c>
      <c r="C35" s="50">
        <v>3</v>
      </c>
      <c r="D35" s="50">
        <v>150</v>
      </c>
      <c r="E35" s="50">
        <v>1</v>
      </c>
      <c r="F35" s="50">
        <v>100</v>
      </c>
      <c r="G35" s="50"/>
      <c r="H35" s="50">
        <v>0</v>
      </c>
      <c r="I35" s="50"/>
      <c r="J35" s="50"/>
      <c r="K35" s="50"/>
      <c r="L35" s="50"/>
      <c r="M35" s="89"/>
      <c r="N35" s="89"/>
      <c r="O35" s="89">
        <f>SUM(C35,E35)</f>
        <v>4</v>
      </c>
      <c r="P35" s="85">
        <f>SUM(O35,O36)</f>
        <v>17</v>
      </c>
      <c r="Q35" s="89">
        <f>D35+F35+H35+J35</f>
        <v>250</v>
      </c>
      <c r="R35" s="106">
        <f>SUM(Q35,Q36)</f>
        <v>1150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="2" customFormat="1" ht="15" customHeight="1" spans="1:18">
      <c r="A36" s="51"/>
      <c r="B36" s="52" t="s">
        <v>18</v>
      </c>
      <c r="C36" s="53">
        <v>8</v>
      </c>
      <c r="D36" s="53">
        <v>400</v>
      </c>
      <c r="E36" s="53">
        <v>5</v>
      </c>
      <c r="F36" s="53">
        <v>500</v>
      </c>
      <c r="G36" s="53"/>
      <c r="H36" s="53">
        <v>0</v>
      </c>
      <c r="I36" s="53"/>
      <c r="J36" s="53">
        <v>0</v>
      </c>
      <c r="K36" s="53">
        <v>1</v>
      </c>
      <c r="L36" s="53">
        <v>50</v>
      </c>
      <c r="M36" s="90"/>
      <c r="N36" s="90"/>
      <c r="O36" s="90">
        <f>SUM(C36,E36)</f>
        <v>13</v>
      </c>
      <c r="P36" s="86"/>
      <c r="Q36" s="90">
        <f>SUM(D36,F36,H36)</f>
        <v>900</v>
      </c>
      <c r="R36" s="107"/>
    </row>
    <row r="37" s="1" customFormat="1" ht="15" customHeight="1" spans="1:253">
      <c r="A37" s="11" t="s">
        <v>34</v>
      </c>
      <c r="B37" s="11" t="s">
        <v>17</v>
      </c>
      <c r="C37" s="30">
        <v>29</v>
      </c>
      <c r="D37" s="54">
        <v>1450</v>
      </c>
      <c r="E37" s="30">
        <v>12</v>
      </c>
      <c r="F37" s="54">
        <v>1200</v>
      </c>
      <c r="G37" s="30">
        <v>7</v>
      </c>
      <c r="H37" s="54">
        <v>1400</v>
      </c>
      <c r="I37" s="30">
        <v>0</v>
      </c>
      <c r="J37" s="54">
        <v>0</v>
      </c>
      <c r="K37" s="30">
        <v>0</v>
      </c>
      <c r="L37" s="54">
        <v>0</v>
      </c>
      <c r="M37" s="30">
        <v>0</v>
      </c>
      <c r="N37" s="54">
        <v>0</v>
      </c>
      <c r="O37" s="11">
        <f>C37+E37+G37+I37</f>
        <v>48</v>
      </c>
      <c r="P37" s="11">
        <f>SUM(O37)</f>
        <v>48</v>
      </c>
      <c r="Q37" s="11">
        <f>SUM(D37,F37,H37,J37)</f>
        <v>4050</v>
      </c>
      <c r="R37" s="108">
        <f>SUM(Q37)</f>
        <v>4050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="2" customFormat="1" ht="15" customHeight="1" spans="1:18">
      <c r="A38" s="13"/>
      <c r="B38" s="13" t="s">
        <v>18</v>
      </c>
      <c r="C38" s="7"/>
      <c r="D38" s="9"/>
      <c r="E38" s="7"/>
      <c r="F38" s="9"/>
      <c r="G38" s="7"/>
      <c r="H38" s="9"/>
      <c r="I38" s="7"/>
      <c r="J38" s="9"/>
      <c r="K38" s="7"/>
      <c r="L38" s="9"/>
      <c r="M38" s="7"/>
      <c r="N38" s="9"/>
      <c r="O38" s="13"/>
      <c r="P38" s="13"/>
      <c r="Q38" s="13"/>
      <c r="R38" s="109"/>
    </row>
    <row r="39" s="1" customFormat="1" ht="15" customHeight="1" spans="1:253">
      <c r="A39" s="55" t="s">
        <v>35</v>
      </c>
      <c r="B39" s="56" t="s">
        <v>17</v>
      </c>
      <c r="C39" s="57">
        <v>8</v>
      </c>
      <c r="D39" s="57">
        <v>400</v>
      </c>
      <c r="E39" s="57">
        <v>5</v>
      </c>
      <c r="F39" s="57">
        <v>500</v>
      </c>
      <c r="G39" s="57">
        <v>3</v>
      </c>
      <c r="H39" s="57">
        <v>600</v>
      </c>
      <c r="I39" s="57"/>
      <c r="J39" s="57"/>
      <c r="K39" s="57">
        <v>1</v>
      </c>
      <c r="L39" s="57">
        <v>50</v>
      </c>
      <c r="M39" s="57">
        <v>2</v>
      </c>
      <c r="N39" s="91">
        <v>400</v>
      </c>
      <c r="O39" s="57">
        <f>SUM(C39,E39,G39)</f>
        <v>16</v>
      </c>
      <c r="P39" s="92">
        <f>SUM(O39)</f>
        <v>16</v>
      </c>
      <c r="Q39" s="57">
        <f>SUM(D39,F39,H39)</f>
        <v>1500</v>
      </c>
      <c r="R39" s="57">
        <f>SUM(Q39)</f>
        <v>1500</v>
      </c>
      <c r="S39" s="4"/>
      <c r="T39" s="4" t="s">
        <v>36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="2" customFormat="1" ht="15" customHeight="1" spans="1:18">
      <c r="A40" s="58"/>
      <c r="B40" s="59" t="s">
        <v>18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93"/>
      <c r="O40" s="60"/>
      <c r="P40" s="94"/>
      <c r="Q40" s="60"/>
      <c r="R40" s="60"/>
    </row>
    <row r="41" s="1" customFormat="1" ht="15" customHeight="1" spans="1:253">
      <c r="A41" s="11" t="s">
        <v>37</v>
      </c>
      <c r="B41" s="11" t="s">
        <v>17</v>
      </c>
      <c r="C41" s="17">
        <v>2</v>
      </c>
      <c r="D41" s="17">
        <v>100</v>
      </c>
      <c r="E41" s="30">
        <v>2</v>
      </c>
      <c r="F41" s="30">
        <v>200</v>
      </c>
      <c r="G41" s="30"/>
      <c r="H41" s="30"/>
      <c r="I41" s="30"/>
      <c r="J41" s="30"/>
      <c r="K41" s="30"/>
      <c r="L41" s="30"/>
      <c r="M41" s="30"/>
      <c r="N41" s="30"/>
      <c r="O41" s="11">
        <f>SUM(C41,E41)</f>
        <v>4</v>
      </c>
      <c r="P41" s="67">
        <f>SUM(O41,O42)</f>
        <v>56</v>
      </c>
      <c r="Q41" s="34">
        <f>SUM(D41,F41)</f>
        <v>300</v>
      </c>
      <c r="R41" s="34">
        <f>SUM(Q41,Q42)</f>
        <v>4050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="2" customFormat="1" ht="15" customHeight="1" spans="1:18">
      <c r="A42" s="13"/>
      <c r="B42" s="13" t="s">
        <v>18</v>
      </c>
      <c r="C42" s="20">
        <v>33</v>
      </c>
      <c r="D42" s="20">
        <v>1650</v>
      </c>
      <c r="E42" s="20">
        <v>17</v>
      </c>
      <c r="F42" s="20">
        <v>1700</v>
      </c>
      <c r="G42" s="31">
        <v>2</v>
      </c>
      <c r="H42" s="20">
        <v>400</v>
      </c>
      <c r="I42" s="7"/>
      <c r="J42" s="7"/>
      <c r="K42" s="7">
        <v>1</v>
      </c>
      <c r="L42" s="7">
        <v>50</v>
      </c>
      <c r="M42" s="7">
        <v>1</v>
      </c>
      <c r="N42" s="7">
        <v>50</v>
      </c>
      <c r="O42" s="13">
        <f>SUM(C42,E42,G42)</f>
        <v>52</v>
      </c>
      <c r="P42" s="69"/>
      <c r="Q42" s="37">
        <f>SUM(H42,F42,D42)</f>
        <v>3750</v>
      </c>
      <c r="R42" s="37"/>
    </row>
    <row r="43" s="1" customFormat="1" ht="15" customHeight="1" spans="1:253">
      <c r="A43" s="7" t="s">
        <v>38</v>
      </c>
      <c r="B43" s="7" t="s">
        <v>17</v>
      </c>
      <c r="C43" s="7">
        <f t="shared" ref="C43:O43" si="14">SUM(C41,C39,C37,C35,C33,C31,C29,C27,C25,C23,C21,C19,C17,C15,C13,C11,C9,C7,C5)</f>
        <v>498</v>
      </c>
      <c r="D43" s="7">
        <f t="shared" si="14"/>
        <v>25150</v>
      </c>
      <c r="E43" s="7">
        <f t="shared" si="14"/>
        <v>246</v>
      </c>
      <c r="F43" s="7">
        <f t="shared" si="14"/>
        <v>24800</v>
      </c>
      <c r="G43" s="7">
        <f t="shared" si="14"/>
        <v>104</v>
      </c>
      <c r="H43" s="7">
        <f t="shared" si="14"/>
        <v>20800</v>
      </c>
      <c r="I43" s="7">
        <f t="shared" si="14"/>
        <v>1</v>
      </c>
      <c r="J43" s="7">
        <f t="shared" si="14"/>
        <v>500</v>
      </c>
      <c r="K43" s="7">
        <f t="shared" si="14"/>
        <v>8</v>
      </c>
      <c r="L43" s="7">
        <f t="shared" si="14"/>
        <v>850</v>
      </c>
      <c r="M43" s="7">
        <f t="shared" si="14"/>
        <v>9</v>
      </c>
      <c r="N43" s="7">
        <f t="shared" si="14"/>
        <v>1300</v>
      </c>
      <c r="O43" s="7">
        <f t="shared" si="14"/>
        <v>849</v>
      </c>
      <c r="P43" s="95">
        <f>SUM(P5,P7,P9,P11,P13,P15,P17,P19,P21,P23,P25,P27,P29,P31,P33,P35,P37,P39,P41)</f>
        <v>2072</v>
      </c>
      <c r="Q43" s="7">
        <f>SUM(Q41,Q39,Q37,Q35,Q33,Q31,Q29,Q27,Q25,Q23,Q21,Q19,Q17,Q15,Q13,Q11,Q9,Q7,Q5)</f>
        <v>71250</v>
      </c>
      <c r="R43" s="110">
        <f>SUM(R5,R7,R9,R11,R13,R15,R17,R19,R21,R23,R25,R27,R29,R31,R33,R35,R37,R39,R41)</f>
        <v>174700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="1" customFormat="1" ht="15" customHeight="1" spans="1:253">
      <c r="A44" s="7"/>
      <c r="B44" s="7" t="s">
        <v>18</v>
      </c>
      <c r="C44" s="7">
        <f t="shared" ref="C44:L44" si="15">SUM(C42,C40,C38,C36,C34,C32,C30,C28,C26,C24,C22,C20,C18,C16,C14,C12,C10,C8,C6)</f>
        <v>695</v>
      </c>
      <c r="D44" s="7">
        <f t="shared" si="15"/>
        <v>34750</v>
      </c>
      <c r="E44" s="7">
        <f t="shared" si="15"/>
        <v>375</v>
      </c>
      <c r="F44" s="7">
        <f t="shared" si="15"/>
        <v>37500</v>
      </c>
      <c r="G44" s="7">
        <f t="shared" si="15"/>
        <v>151</v>
      </c>
      <c r="H44" s="7">
        <f t="shared" si="15"/>
        <v>30200</v>
      </c>
      <c r="I44" s="7">
        <f t="shared" si="15"/>
        <v>2</v>
      </c>
      <c r="J44" s="7">
        <f t="shared" si="15"/>
        <v>1000</v>
      </c>
      <c r="K44" s="7">
        <f t="shared" si="15"/>
        <v>16</v>
      </c>
      <c r="L44" s="7">
        <f t="shared" si="15"/>
        <v>500</v>
      </c>
      <c r="M44" s="7">
        <f>SUM(M42,M40,M38,M36,M34,M32,M30,M28,M26,M24,M22,M20,M18,M16,M14,M12,M10,M6)</f>
        <v>13</v>
      </c>
      <c r="N44" s="7">
        <f t="shared" ref="N44:Q44" si="16">SUM(N42,N40,N38,N36,N34,N32,N30,N28,N26,N24,N22,N20,N18,N16,N14,N12,N10,N8,N6)</f>
        <v>500</v>
      </c>
      <c r="O44" s="7">
        <f t="shared" si="16"/>
        <v>1223</v>
      </c>
      <c r="P44" s="96"/>
      <c r="Q44" s="7">
        <f t="shared" si="16"/>
        <v>103450</v>
      </c>
      <c r="R44" s="111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="1" customFormat="1" ht="33" customHeight="1" spans="1:253">
      <c r="A45" s="20" t="s">
        <v>39</v>
      </c>
      <c r="B45" s="61"/>
      <c r="C45" s="7">
        <f t="shared" ref="C45:O45" si="17">SUM(C43,C44)</f>
        <v>1193</v>
      </c>
      <c r="D45" s="7">
        <f>SUM(D44,D43)</f>
        <v>59900</v>
      </c>
      <c r="E45" s="7">
        <f t="shared" si="17"/>
        <v>621</v>
      </c>
      <c r="F45" s="7">
        <f t="shared" si="17"/>
        <v>62300</v>
      </c>
      <c r="G45" s="7">
        <f t="shared" si="17"/>
        <v>255</v>
      </c>
      <c r="H45" s="7">
        <f t="shared" si="17"/>
        <v>51000</v>
      </c>
      <c r="I45" s="7">
        <f t="shared" si="17"/>
        <v>3</v>
      </c>
      <c r="J45" s="7">
        <f t="shared" si="17"/>
        <v>1500</v>
      </c>
      <c r="K45" s="97">
        <f t="shared" si="17"/>
        <v>24</v>
      </c>
      <c r="L45" s="97">
        <f t="shared" si="17"/>
        <v>1350</v>
      </c>
      <c r="M45" s="97">
        <f t="shared" si="17"/>
        <v>22</v>
      </c>
      <c r="N45" s="97">
        <f t="shared" si="17"/>
        <v>1800</v>
      </c>
      <c r="O45" s="97">
        <f t="shared" si="17"/>
        <v>2072</v>
      </c>
      <c r="P45" s="96"/>
      <c r="Q45" s="97"/>
      <c r="R45" s="111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="1" customFormat="1" spans="1:253">
      <c r="A46" s="20" t="s">
        <v>40</v>
      </c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112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="1" customFormat="1" ht="36" customHeight="1" spans="1:253">
      <c r="A47" s="32"/>
      <c r="B47" s="32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113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洪优</cp:lastModifiedBy>
  <dcterms:created xsi:type="dcterms:W3CDTF">2018-05-25T19:28:00Z</dcterms:created>
  <dcterms:modified xsi:type="dcterms:W3CDTF">2025-09-02T06:58:07Z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9D47589D08A3FC5B0118B16855B82B1A_42</vt:lpwstr>
  </property>
  <property fmtid="{D5CDD505-2E9C-101B-9397-08002B2CF9AE}" pid="3" name="KSOProductBuildVer">
    <vt:lpwstr>2052-12.1.0.22529</vt:lpwstr>
  </property>
</Properties>
</file>